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lo\Desktop\20130110-CouAA 322 +\"/>
    </mc:Choice>
  </mc:AlternateContent>
  <bookViews>
    <workbookView xWindow="0" yWindow="0" windowWidth="20490" windowHeight="7545"/>
  </bookViews>
  <sheets>
    <sheet name="PtS" sheetId="4" r:id="rId1"/>
    <sheet name="PtSLEv" sheetId="2" r:id="rId2"/>
    <sheet name="3 t biográf" sheetId="5" r:id="rId3"/>
    <sheet name="PtS x Rg1" sheetId="6" r:id="rId4"/>
    <sheet name="PtSLEv x Rg1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2" l="1"/>
  <c r="K29" i="2" s="1"/>
  <c r="H28" i="2"/>
  <c r="K28" i="2" s="1"/>
  <c r="H26" i="2"/>
  <c r="D13" i="7"/>
  <c r="C13" i="7"/>
  <c r="B5" i="7"/>
  <c r="C9" i="7" s="1"/>
  <c r="E2" i="7"/>
  <c r="A1" i="7"/>
  <c r="D13" i="6"/>
  <c r="C13" i="6"/>
  <c r="B5" i="6"/>
  <c r="C8" i="6" s="1"/>
  <c r="A1" i="6"/>
  <c r="D7" i="6" s="1"/>
  <c r="C14" i="7" l="1"/>
  <c r="D10" i="7"/>
  <c r="D14" i="7" s="1"/>
  <c r="C8" i="7"/>
  <c r="C11" i="7" s="1"/>
  <c r="C7" i="7"/>
  <c r="F14" i="7"/>
  <c r="H27" i="2"/>
  <c r="D7" i="7"/>
  <c r="D8" i="7"/>
  <c r="C7" i="6"/>
  <c r="C9" i="6"/>
  <c r="C14" i="6" s="1"/>
  <c r="E2" i="6"/>
  <c r="G2" i="6" s="1"/>
  <c r="D10" i="6"/>
  <c r="D14" i="6" s="1"/>
  <c r="D8" i="6"/>
  <c r="D11" i="6" s="1"/>
  <c r="I23" i="2"/>
  <c r="D11" i="7" l="1"/>
  <c r="K27" i="2"/>
  <c r="H30" i="2"/>
  <c r="F14" i="6"/>
  <c r="C11" i="6"/>
  <c r="A23" i="2"/>
  <c r="E21" i="2"/>
  <c r="A21" i="2"/>
  <c r="H19" i="2"/>
  <c r="G19" i="2"/>
  <c r="C19" i="2"/>
  <c r="B19" i="2"/>
  <c r="J16" i="2"/>
  <c r="J15" i="2"/>
  <c r="I13" i="2"/>
  <c r="F13" i="2"/>
  <c r="D13" i="2"/>
  <c r="I12" i="2"/>
  <c r="F12" i="2"/>
  <c r="C21" i="2" s="1"/>
  <c r="D12" i="2"/>
  <c r="I11" i="2"/>
  <c r="F11" i="2"/>
  <c r="D11" i="2"/>
  <c r="I8" i="2"/>
  <c r="I16" i="2"/>
  <c r="H26" i="4"/>
  <c r="A23" i="4"/>
  <c r="E21" i="4"/>
  <c r="D21" i="4"/>
  <c r="C21" i="4"/>
  <c r="B21" i="4"/>
  <c r="A21" i="4"/>
  <c r="H19" i="4"/>
  <c r="G19" i="4"/>
  <c r="C19" i="4"/>
  <c r="B19" i="4"/>
  <c r="K30" i="2" l="1"/>
  <c r="I29" i="2"/>
  <c r="I28" i="2"/>
  <c r="I27" i="2"/>
  <c r="E11" i="2"/>
  <c r="H11" i="2" s="1"/>
  <c r="I15" i="2"/>
  <c r="E13" i="2"/>
  <c r="H13" i="2" s="1"/>
  <c r="B21" i="2"/>
  <c r="G15" i="2"/>
  <c r="D21" i="2" s="1"/>
  <c r="E12" i="2" l="1"/>
  <c r="B23" i="2" s="1"/>
  <c r="C23" i="2"/>
  <c r="F15" i="2" l="1"/>
  <c r="H12" i="2"/>
  <c r="D23" i="2" l="1"/>
  <c r="F16" i="2"/>
  <c r="E23" i="2" s="1"/>
  <c r="A21" i="5"/>
  <c r="D19" i="5"/>
  <c r="C19" i="5"/>
  <c r="B16" i="5"/>
  <c r="D21" i="5" s="1"/>
  <c r="B15" i="5"/>
  <c r="C21" i="5" s="1"/>
  <c r="J9" i="5"/>
  <c r="I9" i="5"/>
  <c r="D14" i="5" s="1"/>
  <c r="D16" i="5" l="1"/>
  <c r="D15" i="5"/>
  <c r="C24" i="5" s="1"/>
  <c r="C14" i="5"/>
  <c r="C15" i="5" s="1"/>
  <c r="C22" i="5" s="1"/>
  <c r="C16" i="5"/>
  <c r="D22" i="5" s="1"/>
  <c r="D24" i="5"/>
  <c r="C23" i="5" l="1"/>
  <c r="C25" i="5" s="1"/>
  <c r="D23" i="5"/>
  <c r="D25" i="5" s="1"/>
  <c r="J16" i="4"/>
  <c r="J15" i="4"/>
  <c r="I13" i="4"/>
  <c r="F13" i="4"/>
  <c r="D13" i="4"/>
  <c r="I12" i="4"/>
  <c r="F12" i="4"/>
  <c r="D12" i="4"/>
  <c r="I11" i="4"/>
  <c r="F11" i="4"/>
  <c r="D11" i="4"/>
  <c r="I8" i="4"/>
  <c r="H8" i="4"/>
  <c r="I15" i="4" s="1"/>
  <c r="E11" i="4" l="1"/>
  <c r="H11" i="4" s="1"/>
  <c r="I16" i="4"/>
  <c r="G15" i="4"/>
  <c r="E13" i="4"/>
  <c r="C23" i="4" s="1"/>
  <c r="H29" i="4" s="1"/>
  <c r="E12" i="4"/>
  <c r="B23" i="4" s="1"/>
  <c r="K29" i="4" l="1"/>
  <c r="H12" i="4"/>
  <c r="H13" i="4"/>
  <c r="F15" i="4"/>
  <c r="D23" i="4" s="1"/>
  <c r="H28" i="4" s="1"/>
  <c r="K28" i="4" l="1"/>
  <c r="H27" i="4"/>
  <c r="F16" i="4"/>
  <c r="E23" i="4" s="1"/>
  <c r="K27" i="4" l="1"/>
  <c r="H30" i="4"/>
  <c r="I27" i="4" s="1"/>
  <c r="K30" i="4" l="1"/>
  <c r="I29" i="4"/>
  <c r="I28" i="4"/>
</calcChain>
</file>

<file path=xl/sharedStrings.xml><?xml version="1.0" encoding="utf-8"?>
<sst xmlns="http://schemas.openxmlformats.org/spreadsheetml/2006/main" count="154" uniqueCount="74">
  <si>
    <t>Supervivencia</t>
  </si>
  <si>
    <t>meses</t>
  </si>
  <si>
    <t>Diferencia</t>
  </si>
  <si>
    <t xml:space="preserve">en </t>
  </si>
  <si>
    <t>días</t>
  </si>
  <si>
    <t>en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</si>
  <si>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</si>
  <si>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Media tSLEv,</t>
  </si>
  <si>
    <t>Dif Medias = PtSLEv,</t>
  </si>
  <si>
    <t>Calculadora del "Tiempo de Supervivencia Libre de Evento" (tSLEv) y de la "Prolongación del Tiempo de Supervivencia Libre de Evento (PtSLEv)"</t>
  </si>
  <si>
    <t>El área de referencia representa</t>
  </si>
  <si>
    <t>Área de referencia</t>
  </si>
  <si>
    <t>En un área de: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</si>
  <si>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</si>
  <si>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t>Media tS,</t>
  </si>
  <si>
    <t>Media tS;</t>
  </si>
  <si>
    <t>Dif Medias = PtS,</t>
  </si>
  <si>
    <t>Intervención</t>
  </si>
  <si>
    <t>Control</t>
  </si>
  <si>
    <t>PtS por la intervención</t>
  </si>
  <si>
    <t>tS sin la intervención</t>
  </si>
  <si>
    <t>Resto de t sin éxito</t>
  </si>
  <si>
    <t>tSLEv sin la intervención</t>
  </si>
  <si>
    <t>PtSLEv por la intervención</t>
  </si>
  <si>
    <t>Área Bajo la Curva (ABC) por píxeles</t>
  </si>
  <si>
    <t>Tiempo medko de Supervivencia Libre de Evento (tSLEv)</t>
  </si>
  <si>
    <t>Tiempo medio que permenecen con evento</t>
  </si>
  <si>
    <r>
      <t>Tiempo medio de Supervivencia</t>
    </r>
    <r>
      <rPr>
        <b/>
        <sz val="1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(tS)</t>
    </r>
  </si>
  <si>
    <t>Calculadora del "Tiempo medio de Supervivencia (tS)" y de la "Prolongación del Tiempo medio de Supervivencia (PtS)"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</si>
  <si>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medio de Supervivencia"(tS) por las áreas bajo las curvas</t>
    </r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</si>
  <si>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tS:</t>
    </r>
    <r>
      <rPr>
        <sz val="10"/>
        <rFont val="Calibri"/>
        <family val="2"/>
        <scheme val="minor"/>
      </rPr>
      <t xml:space="preserve"> tiempo medio de supervivencia; </t>
    </r>
    <r>
      <rPr>
        <b/>
        <sz val="10"/>
        <rFont val="Calibri"/>
        <family val="2"/>
        <scheme val="minor"/>
      </rPr>
      <t>PtS:</t>
    </r>
    <r>
      <rPr>
        <sz val="10"/>
        <rFont val="Calibri"/>
        <family val="2"/>
        <scheme val="minor"/>
      </rPr>
      <t xml:space="preserve"> prolongación del tiempo mediode supervivencia.</t>
    </r>
  </si>
  <si>
    <t>Tiempo medio que permenecen sin supervivencia</t>
  </si>
  <si>
    <t>Calculadora del "Tiempo medio de Supervivencia vivido SIN evento, vivido CON evento, y de Mortalidad" desde las áreas bajo las curvas.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</si>
  <si>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ABC:</t>
    </r>
    <r>
      <rPr>
        <sz val="10"/>
        <rFont val="Calibri"/>
        <family val="2"/>
        <scheme val="minor"/>
      </rPr>
      <t xml:space="preserve"> área bajo la curva; </t>
    </r>
    <r>
      <rPr>
        <b/>
        <sz val="10"/>
        <rFont val="Calibri"/>
        <family val="2"/>
        <scheme val="minor"/>
      </rPr>
      <t>DES:</t>
    </r>
    <r>
      <rPr>
        <sz val="10"/>
        <rFont val="Calibri"/>
        <family val="2"/>
        <scheme val="minor"/>
      </rPr>
      <t xml:space="preserve"> diferencia estadísticamente significativa; </t>
    </r>
    <r>
      <rPr>
        <b/>
        <sz val="10"/>
        <rFont val="Calibri"/>
        <family val="2"/>
        <scheme val="minor"/>
      </rPr>
      <t>tS:</t>
    </r>
    <r>
      <rPr>
        <sz val="10"/>
        <rFont val="Calibri"/>
        <family val="2"/>
        <scheme val="minor"/>
      </rPr>
      <t xml:space="preserve"> tiempo medio de supervivencia; </t>
    </r>
    <r>
      <rPr>
        <b/>
        <sz val="10"/>
        <rFont val="Calibri"/>
        <family val="2"/>
        <scheme val="minor"/>
      </rPr>
      <t xml:space="preserve"> tSLEv: </t>
    </r>
    <r>
      <rPr>
        <sz val="10"/>
        <rFont val="Calibri"/>
        <family val="2"/>
        <scheme val="minor"/>
      </rPr>
      <t>tiempo medio de supervivencia libre de evento.</t>
    </r>
  </si>
  <si>
    <t>ABC de tSLEv por píxeles</t>
  </si>
  <si>
    <t>ABC de tS por píxeles</t>
  </si>
  <si>
    <t>tSLEv</t>
  </si>
  <si>
    <t>tS</t>
  </si>
  <si>
    <r>
      <rPr>
        <b/>
        <sz val="11"/>
        <color rgb="FF993300"/>
        <rFont val="Calibri"/>
        <family val="2"/>
        <scheme val="minor"/>
      </rPr>
      <t>Tabla ...:</t>
    </r>
    <r>
      <rPr>
        <b/>
        <sz val="11"/>
        <color theme="1"/>
        <rFont val="Calibri"/>
        <family val="2"/>
        <scheme val="minor"/>
      </rPr>
      <t xml:space="preserve"> Diferencias en la distribución de "</t>
    </r>
    <r>
      <rPr>
        <b/>
        <sz val="11"/>
        <color rgb="FF009900"/>
        <rFont val="Calibri"/>
        <family val="2"/>
        <scheme val="minor"/>
      </rPr>
      <t>Tiempo medio de Supervivencia vivido SIN evento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rgb="FFFFC000"/>
        <rFont val="Calibri"/>
        <family val="2"/>
        <scheme val="minor"/>
      </rPr>
      <t>vivido CON evento</t>
    </r>
    <r>
      <rPr>
        <b/>
        <sz val="11"/>
        <color theme="1"/>
        <rFont val="Calibri"/>
        <family val="2"/>
        <scheme val="minor"/>
      </rPr>
      <t xml:space="preserve">, y </t>
    </r>
    <r>
      <rPr>
        <b/>
        <sz val="11"/>
        <color rgb="FFFF0000"/>
        <rFont val="Calibri"/>
        <family val="2"/>
        <scheme val="minor"/>
      </rPr>
      <t>de Mortalidad</t>
    </r>
    <r>
      <rPr>
        <b/>
        <sz val="11"/>
        <color theme="1"/>
        <rFont val="Calibri"/>
        <family val="2"/>
        <scheme val="minor"/>
      </rPr>
      <t>"</t>
    </r>
  </si>
  <si>
    <t>Media,</t>
  </si>
  <si>
    <t>tS vivido SIN evento</t>
  </si>
  <si>
    <t>tS vivido CON Evento</t>
  </si>
  <si>
    <t>t de Mortalidad</t>
  </si>
  <si>
    <t>Total t analizado</t>
  </si>
  <si>
    <t>Suervivencia global</t>
  </si>
  <si>
    <t>MEDIANAS DE SUPERVIVENCIA GLOBAL</t>
  </si>
  <si>
    <t>Mediana de S</t>
  </si>
  <si>
    <t>Prolongación de la Mediana S</t>
  </si>
  <si>
    <t>Suupervivencia libre de enfermedad (radiográficamente)</t>
  </si>
  <si>
    <t>MEDIANAS DE SUPERVIVENCIA LIBRE DE ENFERMEDAD</t>
  </si>
  <si>
    <t>Mediana de SLEv</t>
  </si>
  <si>
    <t>Prolongación de la Mediana SLEv</t>
  </si>
  <si>
    <t>20130110-ECA CouAA322 22m, CaPr-Met ResCast noQMT [abira vs plac], +SLE. Ryan</t>
  </si>
  <si>
    <t>Ryan CJ, Smith MR, de Bono JS on behalf of the; COU-AA-302 Investigators.  Abiraterone in metastatic prostate cancer without previous chemotherapy. N Eng J Med. 2013 Jan 10;368(2):138-48</t>
  </si>
  <si>
    <t>-----</t>
  </si>
  <si>
    <t>no alcanzada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</si>
  <si>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</si>
  <si>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</si>
  <si>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</si>
  <si>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</si>
  <si>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</si>
  <si>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</si>
  <si>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</si>
  <si>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</si>
  <si>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</si>
  <si>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Distribuir cuadros verdes tras todos los supervivientes al evento</t>
  </si>
  <si>
    <t>Personas</t>
  </si>
  <si>
    <t>Mortalidad global</t>
  </si>
  <si>
    <t>Meses</t>
  </si>
  <si>
    <t>Progresión o muerte</t>
  </si>
  <si>
    <t>TDA + Abiraterona + Prednisona, n = 546</t>
  </si>
  <si>
    <t>TDA + Prednisona, n = 542</t>
  </si>
  <si>
    <t>Gráfico PtSLEv x Rg 1</t>
  </si>
  <si>
    <t>Gráfico PtS x Rg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</si>
</sst>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0.0%"/>
    <numFmt numFmtId="167" formatCode="#,##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rgb="FF0099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7" xfId="0" applyFont="1" applyBorder="1" applyAlignment="1">
      <alignment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1" fontId="3" fillId="3" borderId="12" xfId="1" applyNumberFormat="1" applyFont="1" applyFill="1" applyBorder="1" applyAlignment="1">
      <alignment horizontal="center"/>
    </xf>
    <xf numFmtId="0" fontId="3" fillId="0" borderId="9" xfId="0" applyFont="1" applyBorder="1"/>
    <xf numFmtId="164" fontId="3" fillId="0" borderId="0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4" fontId="3" fillId="3" borderId="2" xfId="0" applyNumberFormat="1" applyFont="1" applyFill="1" applyBorder="1"/>
    <xf numFmtId="4" fontId="3" fillId="3" borderId="5" xfId="0" applyNumberFormat="1" applyFont="1" applyFill="1" applyBorder="1"/>
    <xf numFmtId="2" fontId="5" fillId="0" borderId="7" xfId="0" applyNumberFormat="1" applyFont="1" applyBorder="1"/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12" fillId="0" borderId="0" xfId="0" applyFont="1"/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164" fontId="3" fillId="3" borderId="7" xfId="1" applyNumberFormat="1" applyFont="1" applyFill="1" applyBorder="1" applyAlignment="1">
      <alignment horizontal="center" vertical="center"/>
    </xf>
    <xf numFmtId="0" fontId="0" fillId="4" borderId="0" xfId="0" applyFill="1"/>
    <xf numFmtId="2" fontId="0" fillId="4" borderId="0" xfId="0" applyNumberFormat="1" applyFill="1"/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  <xf numFmtId="2" fontId="17" fillId="4" borderId="7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/>
    </xf>
    <xf numFmtId="2" fontId="18" fillId="4" borderId="7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/>
    </xf>
    <xf numFmtId="2" fontId="19" fillId="4" borderId="7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/>
    </xf>
    <xf numFmtId="164" fontId="5" fillId="4" borderId="7" xfId="0" applyNumberFormat="1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2" fontId="19" fillId="0" borderId="0" xfId="0" applyNumberFormat="1" applyFont="1"/>
    <xf numFmtId="166" fontId="20" fillId="0" borderId="0" xfId="2" applyNumberFormat="1" applyFont="1" applyAlignment="1">
      <alignment horizontal="center"/>
    </xf>
    <xf numFmtId="1" fontId="19" fillId="0" borderId="0" xfId="0" applyNumberFormat="1" applyFont="1"/>
    <xf numFmtId="0" fontId="21" fillId="0" borderId="0" xfId="0" applyFont="1" applyAlignment="1">
      <alignment horizontal="right"/>
    </xf>
    <xf numFmtId="2" fontId="21" fillId="0" borderId="0" xfId="0" applyNumberFormat="1" applyFont="1"/>
    <xf numFmtId="166" fontId="22" fillId="0" borderId="0" xfId="2" applyNumberFormat="1" applyFont="1" applyAlignment="1">
      <alignment horizontal="center"/>
    </xf>
    <xf numFmtId="1" fontId="21" fillId="0" borderId="0" xfId="0" applyNumberFormat="1" applyFont="1"/>
    <xf numFmtId="1" fontId="5" fillId="0" borderId="7" xfId="0" applyNumberFormat="1" applyFont="1" applyBorder="1"/>
    <xf numFmtId="0" fontId="21" fillId="0" borderId="0" xfId="0" applyFont="1"/>
    <xf numFmtId="0" fontId="3" fillId="2" borderId="0" xfId="0" applyFont="1" applyFill="1" applyAlignment="1">
      <alignment vertical="center" wrapText="1"/>
    </xf>
    <xf numFmtId="167" fontId="3" fillId="3" borderId="2" xfId="0" applyNumberFormat="1" applyFont="1" applyFill="1" applyBorder="1"/>
    <xf numFmtId="167" fontId="3" fillId="3" borderId="5" xfId="0" applyNumberFormat="1" applyFont="1" applyFill="1" applyBorder="1"/>
    <xf numFmtId="0" fontId="9" fillId="4" borderId="0" xfId="0" applyFont="1" applyFill="1" applyBorder="1" applyAlignment="1">
      <alignment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/>
    <xf numFmtId="49" fontId="3" fillId="4" borderId="7" xfId="0" applyNumberFormat="1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right"/>
    </xf>
    <xf numFmtId="164" fontId="23" fillId="0" borderId="0" xfId="0" applyNumberFormat="1" applyFont="1"/>
    <xf numFmtId="166" fontId="24" fillId="0" borderId="0" xfId="2" applyNumberFormat="1" applyFont="1" applyAlignment="1">
      <alignment horizontal="center"/>
    </xf>
    <xf numFmtId="1" fontId="23" fillId="0" borderId="0" xfId="0" applyNumberFormat="1" applyFont="1"/>
    <xf numFmtId="3" fontId="3" fillId="0" borderId="0" xfId="0" applyNumberFormat="1" applyFont="1"/>
    <xf numFmtId="0" fontId="16" fillId="0" borderId="0" xfId="0" applyFont="1" applyAlignment="1">
      <alignment vertical="center"/>
    </xf>
    <xf numFmtId="166" fontId="16" fillId="0" borderId="0" xfId="2" applyNumberFormat="1" applyFont="1" applyAlignment="1">
      <alignment horizontal="left" vertical="center"/>
    </xf>
    <xf numFmtId="0" fontId="16" fillId="0" borderId="0" xfId="0" applyFont="1"/>
    <xf numFmtId="49" fontId="16" fillId="0" borderId="0" xfId="0" applyNumberFormat="1" applyFont="1"/>
    <xf numFmtId="0" fontId="16" fillId="0" borderId="0" xfId="0" applyFont="1" applyFill="1" applyAlignment="1">
      <alignment horizontal="right"/>
    </xf>
    <xf numFmtId="164" fontId="16" fillId="3" borderId="0" xfId="0" applyNumberFormat="1" applyFont="1" applyFill="1" applyAlignment="1">
      <alignment horizontal="center" vertical="center"/>
    </xf>
    <xf numFmtId="1" fontId="19" fillId="2" borderId="7" xfId="0" applyNumberFormat="1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center" vertical="center"/>
    </xf>
    <xf numFmtId="9" fontId="27" fillId="0" borderId="0" xfId="2" applyFont="1" applyFill="1" applyBorder="1" applyAlignment="1">
      <alignment horizontal="center" vertical="center"/>
    </xf>
    <xf numFmtId="9" fontId="22" fillId="0" borderId="0" xfId="2" applyFont="1" applyFill="1" applyBorder="1" applyAlignment="1">
      <alignment horizontal="center" vertical="center"/>
    </xf>
    <xf numFmtId="9" fontId="20" fillId="0" borderId="0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16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right" wrapText="1"/>
    </xf>
    <xf numFmtId="2" fontId="19" fillId="2" borderId="7" xfId="0" applyNumberFormat="1" applyFont="1" applyFill="1" applyBorder="1" applyAlignment="1">
      <alignment vertical="center"/>
    </xf>
    <xf numFmtId="1" fontId="19" fillId="0" borderId="7" xfId="0" applyNumberFormat="1" applyFont="1" applyBorder="1" applyAlignment="1">
      <alignment vertical="center"/>
    </xf>
    <xf numFmtId="166" fontId="20" fillId="0" borderId="0" xfId="2" applyNumberFormat="1" applyFont="1" applyAlignment="1">
      <alignment horizontal="center" vertical="center"/>
    </xf>
    <xf numFmtId="166" fontId="20" fillId="0" borderId="0" xfId="0" applyNumberFormat="1" applyFont="1" applyAlignment="1">
      <alignment vertical="center" wrapText="1"/>
    </xf>
    <xf numFmtId="0" fontId="21" fillId="0" borderId="7" xfId="0" applyFont="1" applyBorder="1" applyAlignment="1">
      <alignment horizontal="right" wrapText="1"/>
    </xf>
    <xf numFmtId="2" fontId="21" fillId="2" borderId="7" xfId="0" applyNumberFormat="1" applyFont="1" applyFill="1" applyBorder="1" applyAlignment="1">
      <alignment vertical="center"/>
    </xf>
    <xf numFmtId="166" fontId="27" fillId="0" borderId="0" xfId="2" applyNumberFormat="1" applyFont="1" applyFill="1" applyBorder="1" applyAlignment="1">
      <alignment vertical="center"/>
    </xf>
    <xf numFmtId="0" fontId="26" fillId="0" borderId="7" xfId="0" applyFont="1" applyBorder="1" applyAlignment="1">
      <alignment horizontal="right" wrapText="1"/>
    </xf>
    <xf numFmtId="2" fontId="26" fillId="2" borderId="7" xfId="0" applyNumberFormat="1" applyFont="1" applyFill="1" applyBorder="1" applyAlignment="1">
      <alignment vertical="center"/>
    </xf>
    <xf numFmtId="1" fontId="26" fillId="0" borderId="7" xfId="0" applyNumberFormat="1" applyFont="1" applyBorder="1" applyAlignment="1">
      <alignment vertical="center"/>
    </xf>
    <xf numFmtId="166" fontId="27" fillId="0" borderId="0" xfId="2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1" fontId="28" fillId="0" borderId="7" xfId="0" applyNumberFormat="1" applyFont="1" applyBorder="1" applyAlignment="1">
      <alignment horizontal="right" vertical="center"/>
    </xf>
    <xf numFmtId="9" fontId="16" fillId="0" borderId="0" xfId="0" applyNumberFormat="1" applyFont="1"/>
    <xf numFmtId="1" fontId="26" fillId="0" borderId="0" xfId="0" applyNumberFormat="1" applyFont="1"/>
    <xf numFmtId="0" fontId="16" fillId="0" borderId="0" xfId="0" applyFont="1" applyAlignment="1">
      <alignment horizontal="left" vertical="top"/>
    </xf>
    <xf numFmtId="164" fontId="26" fillId="3" borderId="7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1" fontId="0" fillId="0" borderId="0" xfId="0" applyNumberFormat="1"/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0" fillId="2" borderId="0" xfId="0" applyFill="1"/>
    <xf numFmtId="0" fontId="1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5" borderId="7" xfId="0" applyFill="1" applyBorder="1"/>
    <xf numFmtId="0" fontId="0" fillId="5" borderId="11" xfId="0" applyFill="1" applyBorder="1"/>
    <xf numFmtId="0" fontId="0" fillId="0" borderId="0" xfId="0" applyFill="1"/>
    <xf numFmtId="0" fontId="0" fillId="0" borderId="0" xfId="0" applyFill="1" applyBorder="1"/>
    <xf numFmtId="0" fontId="0" fillId="6" borderId="26" xfId="0" applyFill="1" applyBorder="1"/>
    <xf numFmtId="0" fontId="0" fillId="5" borderId="25" xfId="0" applyFill="1" applyBorder="1"/>
    <xf numFmtId="0" fontId="0" fillId="0" borderId="0" xfId="0" applyBorder="1"/>
    <xf numFmtId="0" fontId="0" fillId="7" borderId="7" xfId="0" applyFill="1" applyBorder="1"/>
    <xf numFmtId="0" fontId="0" fillId="7" borderId="25" xfId="0" applyFill="1" applyBorder="1"/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5" borderId="26" xfId="0" applyFill="1" applyBorder="1"/>
    <xf numFmtId="0" fontId="0" fillId="7" borderId="11" xfId="0" applyFill="1" applyBorder="1"/>
    <xf numFmtId="0" fontId="0" fillId="7" borderId="26" xfId="0" applyFill="1" applyBorder="1"/>
    <xf numFmtId="0" fontId="0" fillId="6" borderId="30" xfId="0" applyFill="1" applyBorder="1"/>
    <xf numFmtId="0" fontId="0" fillId="7" borderId="15" xfId="0" applyFill="1" applyBorder="1"/>
    <xf numFmtId="0" fontId="0" fillId="7" borderId="31" xfId="0" applyFill="1" applyBorder="1"/>
    <xf numFmtId="0" fontId="0" fillId="5" borderId="15" xfId="0" applyFill="1" applyBorder="1"/>
    <xf numFmtId="0" fontId="0" fillId="5" borderId="1" xfId="0" applyFill="1" applyBorder="1"/>
    <xf numFmtId="0" fontId="0" fillId="7" borderId="30" xfId="0" applyFill="1" applyBorder="1"/>
    <xf numFmtId="0" fontId="29" fillId="0" borderId="0" xfId="0" applyFont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0" fillId="0" borderId="0" xfId="0" applyAlignment="1"/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0" fillId="0" borderId="0" xfId="0" applyBorder="1" applyAlignme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4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1" fontId="19" fillId="0" borderId="7" xfId="0" applyNumberFormat="1" applyFont="1" applyBorder="1" applyAlignment="1">
      <alignment horizontal="right" vertical="center"/>
    </xf>
    <xf numFmtId="1" fontId="26" fillId="0" borderId="7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9900"/>
      <color rgb="FF006600"/>
      <color rgb="FF009900"/>
      <color rgb="FF66FF33"/>
      <color rgb="FFFF9900"/>
      <color rgb="FF00FF00"/>
      <color rgb="FFCCFF33"/>
      <color rgb="FF99FF33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300" b="1">
                <a:solidFill>
                  <a:srgbClr val="92D050"/>
                </a:solidFill>
              </a:rPr>
              <a:t>Tiempo medio de supervivencia </a:t>
            </a:r>
            <a:r>
              <a:rPr lang="es-ES" sz="1300" b="1">
                <a:solidFill>
                  <a:srgbClr val="009900"/>
                </a:solidFill>
              </a:rPr>
              <a:t>y Prolongación</a:t>
            </a:r>
            <a:r>
              <a:rPr lang="es-ES" sz="1300" b="1" baseline="0">
                <a:solidFill>
                  <a:srgbClr val="009900"/>
                </a:solidFill>
              </a:rPr>
              <a:t> del tiempo medio de supervivencia</a:t>
            </a:r>
            <a:endParaRPr lang="es-ES" sz="1300" b="1">
              <a:solidFill>
                <a:srgbClr val="0099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608767963410516"/>
          <c:y val="0.24416666666666667"/>
          <c:w val="0.83169002884540411"/>
          <c:h val="0.5471602508019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PtS!$G$27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5833333333333336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PtS!$H$27</c:f>
              <c:numCache>
                <c:formatCode>0.00</c:formatCode>
                <c:ptCount val="1"/>
                <c:pt idx="0">
                  <c:v>2.7266453674121394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2-4F81-B11B-BA0EAE774487}"/>
            </c:ext>
          </c:extLst>
        </c:ser>
        <c:ser>
          <c:idx val="1"/>
          <c:order val="1"/>
          <c:tx>
            <c:strRef>
              <c:f>PtS!$G$28</c:f>
              <c:strCache>
                <c:ptCount val="1"/>
                <c:pt idx="0">
                  <c:v>PtS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694444444444444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PtS!$H$28</c:f>
              <c:numCache>
                <c:formatCode>0.00</c:formatCode>
                <c:ptCount val="1"/>
                <c:pt idx="0">
                  <c:v>0.31744408945687042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2-4F81-B11B-BA0EAE774487}"/>
            </c:ext>
          </c:extLst>
        </c:ser>
        <c:ser>
          <c:idx val="2"/>
          <c:order val="2"/>
          <c:tx>
            <c:strRef>
              <c:f>PtS!$G$29</c:f>
              <c:strCache>
                <c:ptCount val="1"/>
                <c:pt idx="0">
                  <c:v>tS sin la intervención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8D2-4F81-B11B-BA0EAE774487}"/>
              </c:ext>
            </c:extLst>
          </c:dPt>
          <c:dLbls>
            <c:dLbl>
              <c:idx val="0"/>
              <c:layout>
                <c:manualLayout>
                  <c:x val="-0.25833333333333336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PtS!$H$29</c:f>
              <c:numCache>
                <c:formatCode>0.0</c:formatCode>
                <c:ptCount val="1"/>
                <c:pt idx="0">
                  <c:v>20.95591054313099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D2-4F81-B11B-BA0EAE774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0538959"/>
        <c:axId val="1030536047"/>
      </c:barChart>
      <c:catAx>
        <c:axId val="103053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536047"/>
        <c:crosses val="autoZero"/>
        <c:auto val="1"/>
        <c:lblAlgn val="ctr"/>
        <c:lblOffset val="100"/>
        <c:noMultiLvlLbl val="0"/>
      </c:catAx>
      <c:valAx>
        <c:axId val="1030536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Marco de tiempo de seguimiento analizado</a:t>
                </a:r>
              </a:p>
            </c:rich>
          </c:tx>
          <c:layout>
            <c:manualLayout>
              <c:xMode val="edge"/>
              <c:yMode val="edge"/>
              <c:x val="1.529107871417063E-2"/>
              <c:y val="0.22344138728424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538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009900"/>
                </a:solidFill>
              </a:rPr>
              <a:t>Prolongación</a:t>
            </a:r>
            <a:r>
              <a:rPr lang="es-ES" sz="1200" b="1" baseline="0">
                <a:solidFill>
                  <a:srgbClr val="009900"/>
                </a:solidFill>
              </a:rPr>
              <a:t> del tiempo medio de Supervivencia Libre de Evento (PtSLEv)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PtSLEv!$G$27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PtSLEv!$H$27</c:f>
              <c:numCache>
                <c:formatCode>0.00</c:formatCode>
                <c:ptCount val="1"/>
                <c:pt idx="0">
                  <c:v>8.9001148105625738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PtSLEv!$G$28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PtSLEv!$H$28</c:f>
              <c:numCache>
                <c:formatCode>0.00</c:formatCode>
                <c:ptCount val="1"/>
                <c:pt idx="0">
                  <c:v>4.1469575200918474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PtSLEv!$G$29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PtSLEv!$H$29</c:f>
              <c:numCache>
                <c:formatCode>0.0</c:formatCode>
                <c:ptCount val="1"/>
                <c:pt idx="0">
                  <c:v>10.952927669345581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Tres tiempos biográficos: </a:t>
            </a:r>
            <a:r>
              <a:rPr lang="es-ES">
                <a:solidFill>
                  <a:sysClr val="windowText" lastClr="000000"/>
                </a:solidFill>
              </a:rPr>
              <a:t>Tiempos de </a:t>
            </a:r>
            <a:r>
              <a:rPr lang="es-ES">
                <a:solidFill>
                  <a:srgbClr val="009900"/>
                </a:solidFill>
              </a:rPr>
              <a:t>Supervivencia</a:t>
            </a:r>
            <a:r>
              <a:rPr lang="es-ES" baseline="0">
                <a:solidFill>
                  <a:srgbClr val="009900"/>
                </a:solidFill>
              </a:rPr>
              <a:t> vivido sin enfermedad</a:t>
            </a:r>
            <a:r>
              <a:rPr lang="es-ES" baseline="0"/>
              <a:t>, </a:t>
            </a:r>
            <a:r>
              <a:rPr lang="es-ES" baseline="0">
                <a:solidFill>
                  <a:srgbClr val="FF9900"/>
                </a:solidFill>
              </a:rPr>
              <a:t>vivido con enfermedad</a:t>
            </a:r>
            <a:r>
              <a:rPr lang="es-ES" baseline="0"/>
              <a:t> </a:t>
            </a:r>
            <a:r>
              <a:rPr lang="es-ES" baseline="0">
                <a:solidFill>
                  <a:sysClr val="windowText" lastClr="000000"/>
                </a:solidFill>
              </a:rPr>
              <a:t>y de </a:t>
            </a:r>
            <a:r>
              <a:rPr lang="es-ES" baseline="0">
                <a:solidFill>
                  <a:srgbClr val="FF0000"/>
                </a:solidFill>
              </a:rPr>
              <a:t>Mortalidad</a:t>
            </a:r>
            <a:r>
              <a:rPr lang="es-ES" baseline="0"/>
              <a:t>.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 t biográf'!$B$22</c:f>
              <c:strCache>
                <c:ptCount val="1"/>
                <c:pt idx="0">
                  <c:v>tS vivido SIN evento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biográf'!$C$21:$D$21</c:f>
              <c:strCache>
                <c:ptCount val="2"/>
                <c:pt idx="0">
                  <c:v>meses con TDA + Abiraterona + Prednisona, n = 546</c:v>
                </c:pt>
                <c:pt idx="1">
                  <c:v>meses con TDA + Prednisona, n = 542</c:v>
                </c:pt>
              </c:strCache>
            </c:strRef>
          </c:cat>
          <c:val>
            <c:numRef>
              <c:f>'3 t biográf'!$C$22:$D$22</c:f>
              <c:numCache>
                <c:formatCode>0.00</c:formatCode>
                <c:ptCount val="2"/>
                <c:pt idx="0">
                  <c:v>15.099885189437428</c:v>
                </c:pt>
                <c:pt idx="1">
                  <c:v>10.952927669345581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0C7-9BE7-7E6AB4306DC3}"/>
            </c:ext>
          </c:extLst>
        </c:ser>
        <c:ser>
          <c:idx val="1"/>
          <c:order val="1"/>
          <c:tx>
            <c:strRef>
              <c:f>'3 t biográf'!$B$23</c:f>
              <c:strCache>
                <c:ptCount val="1"/>
                <c:pt idx="0">
                  <c:v>tS vivido CON Evento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biográf'!$C$21:$D$21</c:f>
              <c:strCache>
                <c:ptCount val="2"/>
                <c:pt idx="0">
                  <c:v>meses con TDA + Abiraterona + Prednisona, n = 546</c:v>
                </c:pt>
                <c:pt idx="1">
                  <c:v>meses con TDA + Prednisona, n = 542</c:v>
                </c:pt>
              </c:strCache>
            </c:strRef>
          </c:cat>
          <c:val>
            <c:numRef>
              <c:f>'3 t biográf'!$C$23:$D$23</c:f>
              <c:numCache>
                <c:formatCode>0.00</c:formatCode>
                <c:ptCount val="2"/>
                <c:pt idx="0">
                  <c:v>6.1734694431504327</c:v>
                </c:pt>
                <c:pt idx="1">
                  <c:v>10.00298287378541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0C7-9BE7-7E6AB4306DC3}"/>
            </c:ext>
          </c:extLst>
        </c:ser>
        <c:ser>
          <c:idx val="2"/>
          <c:order val="2"/>
          <c:tx>
            <c:strRef>
              <c:f>'3 t biográf'!$B$24</c:f>
              <c:strCache>
                <c:ptCount val="1"/>
                <c:pt idx="0">
                  <c:v>t de Mortalidad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biográf'!$C$21:$D$21</c:f>
              <c:strCache>
                <c:ptCount val="2"/>
                <c:pt idx="0">
                  <c:v>meses con TDA + Abiraterona + Prednisona, n = 546</c:v>
                </c:pt>
                <c:pt idx="1">
                  <c:v>meses con TDA + Prednisona, n = 542</c:v>
                </c:pt>
              </c:strCache>
            </c:strRef>
          </c:cat>
          <c:val>
            <c:numRef>
              <c:f>'3 t biográf'!$C$24:$D$24</c:f>
              <c:numCache>
                <c:formatCode>0.00</c:formatCode>
                <c:ptCount val="2"/>
                <c:pt idx="0">
                  <c:v>2.7266453674121394</c:v>
                </c:pt>
                <c:pt idx="1">
                  <c:v>3.0440894568690098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E-40C7-9BE7-7E6AB4306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142992"/>
        <c:axId val="757147984"/>
      </c:barChart>
      <c:catAx>
        <c:axId val="75714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7147984"/>
        <c:crosses val="autoZero"/>
        <c:auto val="1"/>
        <c:lblAlgn val="ctr"/>
        <c:lblOffset val="100"/>
        <c:noMultiLvlLbl val="0"/>
      </c:catAx>
      <c:valAx>
        <c:axId val="75714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714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1095375</xdr:colOff>
      <xdr:row>31</xdr:row>
      <xdr:rowOff>9524</xdr:rowOff>
    </xdr:from>
    <xdr:to>
      <xdr:col>10</xdr:col>
      <xdr:colOff>114300</xdr:colOff>
      <xdr:row>53</xdr:row>
      <xdr:rowOff>123825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257175</xdr:colOff>
      <xdr:row>30</xdr:row>
      <xdr:rowOff>4763</xdr:rowOff>
    </xdr:from>
    <xdr:to>
      <xdr:col>4</xdr:col>
      <xdr:colOff>862013</xdr:colOff>
      <xdr:row>50</xdr:row>
      <xdr:rowOff>147638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212056" y="4707732"/>
          <a:ext cx="3381375" cy="5291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19050</xdr:colOff>
      <xdr:row>30</xdr:row>
      <xdr:rowOff>104774</xdr:rowOff>
    </xdr:from>
    <xdr:to>
      <xdr:col>10</xdr:col>
      <xdr:colOff>400050</xdr:colOff>
      <xdr:row>50</xdr:row>
      <xdr:rowOff>38099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6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514350</xdr:colOff>
      <xdr:row>29</xdr:row>
      <xdr:rowOff>42862</xdr:rowOff>
    </xdr:from>
    <xdr:to>
      <xdr:col>4</xdr:col>
      <xdr:colOff>471488</xdr:colOff>
      <xdr:row>51</xdr:row>
      <xdr:rowOff>14287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069181" y="5688806"/>
          <a:ext cx="3533775" cy="4643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198783</xdr:colOff>
      <xdr:row>17</xdr:row>
      <xdr:rowOff>8284</xdr:rowOff>
    </xdr:from>
    <xdr:to>
      <xdr:col>11</xdr:col>
      <xdr:colOff>695739</xdr:colOff>
      <xdr:row>38</xdr:row>
      <xdr:rowOff>24848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104775</xdr:colOff>
      <xdr:row>0</xdr:row>
      <xdr:rowOff>0</xdr:rowOff>
    </xdr:from>
    <xdr:to>
      <xdr:col>50</xdr:col>
      <xdr:colOff>487943</xdr:colOff>
      <xdr:row>22</xdr:row>
      <xdr:rowOff>157332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0" y="0"/>
          <a:ext cx="7431668" cy="4669941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19</xdr:row>
      <xdr:rowOff>0</xdr:rowOff>
    </xdr:from>
    <xdr:to>
      <xdr:col>5</xdr:col>
      <xdr:colOff>123825</xdr:colOff>
      <xdr:row>43</xdr:row>
      <xdr:rowOff>64191</xdr:rowOff>
    </xdr:to>
    <xdr:cxnSp macro="">
      <xdr:nvCxnSpPr>
        <xdr:cNvPr id="4" name="Conector recto de flecha 3"/>
        <xdr:cNvCxnSpPr/>
      </xdr:nvCxnSpPr>
      <xdr:spPr>
        <a:xfrm>
          <a:off x="3457575" y="3819525"/>
          <a:ext cx="9525" cy="4645716"/>
        </a:xfrm>
        <a:prstGeom prst="straightConnector1">
          <a:avLst/>
        </a:prstGeom>
        <a:ln w="19050">
          <a:solidFill>
            <a:srgbClr val="0070C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19</xdr:row>
      <xdr:rowOff>0</xdr:rowOff>
    </xdr:from>
    <xdr:to>
      <xdr:col>14</xdr:col>
      <xdr:colOff>104775</xdr:colOff>
      <xdr:row>43</xdr:row>
      <xdr:rowOff>64191</xdr:rowOff>
    </xdr:to>
    <xdr:cxnSp macro="">
      <xdr:nvCxnSpPr>
        <xdr:cNvPr id="9" name="Conector recto de flecha 8"/>
        <xdr:cNvCxnSpPr/>
      </xdr:nvCxnSpPr>
      <xdr:spPr>
        <a:xfrm>
          <a:off x="5667375" y="3819525"/>
          <a:ext cx="9525" cy="4645716"/>
        </a:xfrm>
        <a:prstGeom prst="straightConnector1">
          <a:avLst/>
        </a:prstGeom>
        <a:ln w="19050">
          <a:solidFill>
            <a:srgbClr val="00B0F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95250</xdr:colOff>
      <xdr:row>19</xdr:row>
      <xdr:rowOff>0</xdr:rowOff>
    </xdr:from>
    <xdr:to>
      <xdr:col>20</xdr:col>
      <xdr:colOff>104775</xdr:colOff>
      <xdr:row>43</xdr:row>
      <xdr:rowOff>64191</xdr:rowOff>
    </xdr:to>
    <xdr:cxnSp macro="">
      <xdr:nvCxnSpPr>
        <xdr:cNvPr id="16" name="Conector recto de flecha 15"/>
        <xdr:cNvCxnSpPr/>
      </xdr:nvCxnSpPr>
      <xdr:spPr>
        <a:xfrm>
          <a:off x="7153275" y="3819525"/>
          <a:ext cx="9525" cy="4645716"/>
        </a:xfrm>
        <a:prstGeom prst="straightConnector1">
          <a:avLst/>
        </a:prstGeom>
        <a:ln w="19050">
          <a:solidFill>
            <a:srgbClr val="0070C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19</xdr:row>
      <xdr:rowOff>0</xdr:rowOff>
    </xdr:from>
    <xdr:to>
      <xdr:col>15</xdr:col>
      <xdr:colOff>104775</xdr:colOff>
      <xdr:row>33</xdr:row>
      <xdr:rowOff>0</xdr:rowOff>
    </xdr:to>
    <xdr:cxnSp macro="">
      <xdr:nvCxnSpPr>
        <xdr:cNvPr id="26" name="Conector recto de flecha 25"/>
        <xdr:cNvCxnSpPr/>
      </xdr:nvCxnSpPr>
      <xdr:spPr>
        <a:xfrm>
          <a:off x="5915025" y="3819525"/>
          <a:ext cx="9525" cy="2667000"/>
        </a:xfrm>
        <a:prstGeom prst="straightConnector1">
          <a:avLst/>
        </a:prstGeom>
        <a:ln w="19050">
          <a:solidFill>
            <a:srgbClr val="00B0F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95250</xdr:colOff>
      <xdr:row>19</xdr:row>
      <xdr:rowOff>0</xdr:rowOff>
    </xdr:from>
    <xdr:to>
      <xdr:col>17</xdr:col>
      <xdr:colOff>104775</xdr:colOff>
      <xdr:row>31</xdr:row>
      <xdr:rowOff>180975</xdr:rowOff>
    </xdr:to>
    <xdr:cxnSp macro="">
      <xdr:nvCxnSpPr>
        <xdr:cNvPr id="29" name="Conector recto de flecha 28"/>
        <xdr:cNvCxnSpPr/>
      </xdr:nvCxnSpPr>
      <xdr:spPr>
        <a:xfrm>
          <a:off x="6410325" y="3819525"/>
          <a:ext cx="9525" cy="2466975"/>
        </a:xfrm>
        <a:prstGeom prst="straightConnector1">
          <a:avLst/>
        </a:prstGeom>
        <a:ln w="19050">
          <a:solidFill>
            <a:srgbClr val="00B0F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95250</xdr:colOff>
      <xdr:row>19</xdr:row>
      <xdr:rowOff>0</xdr:rowOff>
    </xdr:from>
    <xdr:to>
      <xdr:col>29</xdr:col>
      <xdr:colOff>104775</xdr:colOff>
      <xdr:row>35</xdr:row>
      <xdr:rowOff>0</xdr:rowOff>
    </xdr:to>
    <xdr:cxnSp macro="">
      <xdr:nvCxnSpPr>
        <xdr:cNvPr id="33" name="Conector recto de flecha 32"/>
        <xdr:cNvCxnSpPr/>
      </xdr:nvCxnSpPr>
      <xdr:spPr>
        <a:xfrm>
          <a:off x="9382125" y="3819525"/>
          <a:ext cx="9525" cy="3048000"/>
        </a:xfrm>
        <a:prstGeom prst="straightConnector1">
          <a:avLst/>
        </a:prstGeom>
        <a:ln w="19050">
          <a:solidFill>
            <a:srgbClr val="00B0F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104775</xdr:colOff>
      <xdr:row>19</xdr:row>
      <xdr:rowOff>19050</xdr:rowOff>
    </xdr:from>
    <xdr:to>
      <xdr:col>31</xdr:col>
      <xdr:colOff>114300</xdr:colOff>
      <xdr:row>34</xdr:row>
      <xdr:rowOff>19050</xdr:rowOff>
    </xdr:to>
    <xdr:cxnSp macro="">
      <xdr:nvCxnSpPr>
        <xdr:cNvPr id="36" name="Conector recto de flecha 35"/>
        <xdr:cNvCxnSpPr/>
      </xdr:nvCxnSpPr>
      <xdr:spPr>
        <a:xfrm flipH="1">
          <a:off x="9886950" y="3838575"/>
          <a:ext cx="9525" cy="2857500"/>
        </a:xfrm>
        <a:prstGeom prst="straightConnector1">
          <a:avLst/>
        </a:prstGeom>
        <a:ln w="19050">
          <a:solidFill>
            <a:srgbClr val="00B0F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76200</xdr:colOff>
      <xdr:row>3</xdr:row>
      <xdr:rowOff>28575</xdr:rowOff>
    </xdr:from>
    <xdr:to>
      <xdr:col>26</xdr:col>
      <xdr:colOff>643772</xdr:colOff>
      <xdr:row>22</xdr:row>
      <xdr:rowOff>181595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28575"/>
          <a:ext cx="7425572" cy="4669941"/>
        </a:xfrm>
        <a:prstGeom prst="rect">
          <a:avLst/>
        </a:prstGeom>
      </xdr:spPr>
    </xdr:pic>
    <xdr:clientData/>
  </xdr:twoCellAnchor>
  <xdr:twoCellAnchor>
    <xdr:from>
      <xdr:col>5</xdr:col>
      <xdr:colOff>104775</xdr:colOff>
      <xdr:row>17</xdr:row>
      <xdr:rowOff>190500</xdr:rowOff>
    </xdr:from>
    <xdr:to>
      <xdr:col>5</xdr:col>
      <xdr:colOff>114300</xdr:colOff>
      <xdr:row>42</xdr:row>
      <xdr:rowOff>57150</xdr:rowOff>
    </xdr:to>
    <xdr:cxnSp macro="">
      <xdr:nvCxnSpPr>
        <xdr:cNvPr id="4" name="Conector recto de flecha 3"/>
        <xdr:cNvCxnSpPr/>
      </xdr:nvCxnSpPr>
      <xdr:spPr>
        <a:xfrm>
          <a:off x="3448050" y="3695700"/>
          <a:ext cx="9525" cy="4648200"/>
        </a:xfrm>
        <a:prstGeom prst="straightConnector1">
          <a:avLst/>
        </a:prstGeom>
        <a:ln w="1905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18</xdr:row>
      <xdr:rowOff>0</xdr:rowOff>
    </xdr:from>
    <xdr:to>
      <xdr:col>11</xdr:col>
      <xdr:colOff>142875</xdr:colOff>
      <xdr:row>42</xdr:row>
      <xdr:rowOff>66675</xdr:rowOff>
    </xdr:to>
    <xdr:cxnSp macro="">
      <xdr:nvCxnSpPr>
        <xdr:cNvPr id="5" name="Conector recto de flecha 4"/>
        <xdr:cNvCxnSpPr/>
      </xdr:nvCxnSpPr>
      <xdr:spPr>
        <a:xfrm>
          <a:off x="4962525" y="3705225"/>
          <a:ext cx="9525" cy="4648200"/>
        </a:xfrm>
        <a:prstGeom prst="straightConnector1">
          <a:avLst/>
        </a:prstGeom>
        <a:ln w="1905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131380</xdr:colOff>
      <xdr:row>18</xdr:row>
      <xdr:rowOff>0</xdr:rowOff>
    </xdr:from>
    <xdr:to>
      <xdr:col>7</xdr:col>
      <xdr:colOff>140905</xdr:colOff>
      <xdr:row>42</xdr:row>
      <xdr:rowOff>66675</xdr:rowOff>
    </xdr:to>
    <xdr:cxnSp macro="">
      <xdr:nvCxnSpPr>
        <xdr:cNvPr id="10" name="Conector recto de flecha 9"/>
        <xdr:cNvCxnSpPr/>
      </xdr:nvCxnSpPr>
      <xdr:spPr>
        <a:xfrm>
          <a:off x="3974225" y="3704897"/>
          <a:ext cx="9525" cy="4645244"/>
        </a:xfrm>
        <a:prstGeom prst="straightConnector1">
          <a:avLst/>
        </a:prstGeom>
        <a:ln w="19050">
          <a:solidFill>
            <a:srgbClr val="00B0F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124239</xdr:colOff>
      <xdr:row>18</xdr:row>
      <xdr:rowOff>0</xdr:rowOff>
    </xdr:from>
    <xdr:to>
      <xdr:col>13</xdr:col>
      <xdr:colOff>124239</xdr:colOff>
      <xdr:row>21</xdr:row>
      <xdr:rowOff>0</xdr:rowOff>
    </xdr:to>
    <xdr:cxnSp macro="">
      <xdr:nvCxnSpPr>
        <xdr:cNvPr id="11" name="Conector recto de flecha 10"/>
        <xdr:cNvCxnSpPr/>
      </xdr:nvCxnSpPr>
      <xdr:spPr>
        <a:xfrm>
          <a:off x="5458239" y="3702326"/>
          <a:ext cx="0" cy="571500"/>
        </a:xfrm>
        <a:prstGeom prst="straightConnector1">
          <a:avLst/>
        </a:prstGeom>
        <a:ln w="1905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124239</xdr:colOff>
      <xdr:row>18</xdr:row>
      <xdr:rowOff>0</xdr:rowOff>
    </xdr:from>
    <xdr:to>
      <xdr:col>8</xdr:col>
      <xdr:colOff>124239</xdr:colOff>
      <xdr:row>19</xdr:row>
      <xdr:rowOff>182217</xdr:rowOff>
    </xdr:to>
    <xdr:cxnSp macro="">
      <xdr:nvCxnSpPr>
        <xdr:cNvPr id="15" name="Conector recto de flecha 14"/>
        <xdr:cNvCxnSpPr/>
      </xdr:nvCxnSpPr>
      <xdr:spPr>
        <a:xfrm>
          <a:off x="4215848" y="3702326"/>
          <a:ext cx="0" cy="372717"/>
        </a:xfrm>
        <a:prstGeom prst="straightConnector1">
          <a:avLst/>
        </a:prstGeom>
        <a:ln w="1905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149090</xdr:colOff>
      <xdr:row>18</xdr:row>
      <xdr:rowOff>0</xdr:rowOff>
    </xdr:from>
    <xdr:to>
      <xdr:col>14</xdr:col>
      <xdr:colOff>149090</xdr:colOff>
      <xdr:row>19</xdr:row>
      <xdr:rowOff>182217</xdr:rowOff>
    </xdr:to>
    <xdr:cxnSp macro="">
      <xdr:nvCxnSpPr>
        <xdr:cNvPr id="17" name="Conector recto de flecha 16"/>
        <xdr:cNvCxnSpPr/>
      </xdr:nvCxnSpPr>
      <xdr:spPr>
        <a:xfrm>
          <a:off x="5731568" y="3702326"/>
          <a:ext cx="0" cy="372717"/>
        </a:xfrm>
        <a:prstGeom prst="straightConnector1">
          <a:avLst/>
        </a:prstGeom>
        <a:ln w="1905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124240</xdr:colOff>
      <xdr:row>18</xdr:row>
      <xdr:rowOff>0</xdr:rowOff>
    </xdr:from>
    <xdr:to>
      <xdr:col>9</xdr:col>
      <xdr:colOff>132522</xdr:colOff>
      <xdr:row>19</xdr:row>
      <xdr:rowOff>8283</xdr:rowOff>
    </xdr:to>
    <xdr:cxnSp macro="">
      <xdr:nvCxnSpPr>
        <xdr:cNvPr id="19" name="Conector recto de flecha 18"/>
        <xdr:cNvCxnSpPr/>
      </xdr:nvCxnSpPr>
      <xdr:spPr>
        <a:xfrm>
          <a:off x="4464327" y="3702326"/>
          <a:ext cx="8282" cy="198783"/>
        </a:xfrm>
        <a:prstGeom prst="straightConnector1">
          <a:avLst/>
        </a:prstGeom>
        <a:ln w="1905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22.85546875" style="2" customWidth="1"/>
    <col min="6" max="6" width="14.140625" style="2" customWidth="1"/>
    <col min="7" max="7" width="17.85546875" style="2" customWidth="1"/>
    <col min="8" max="8" width="16.710937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5" ht="6.75" customHeight="1" thickBot="1" x14ac:dyDescent="0.25"/>
    <row r="2" spans="1:15" ht="16.5" thickBot="1" x14ac:dyDescent="0.25">
      <c r="A2" s="45" t="s">
        <v>28</v>
      </c>
      <c r="B2" s="29"/>
      <c r="C2" s="29"/>
      <c r="D2" s="29"/>
      <c r="E2" s="29"/>
      <c r="F2" s="29"/>
      <c r="G2" s="29"/>
      <c r="H2" s="29"/>
      <c r="I2" s="30"/>
    </row>
    <row r="3" spans="1:15" ht="5.25" customHeight="1" x14ac:dyDescent="0.2"/>
    <row r="4" spans="1:15" ht="15" x14ac:dyDescent="0.25">
      <c r="A4" s="1" t="s">
        <v>52</v>
      </c>
    </row>
    <row r="5" spans="1:15" ht="15" x14ac:dyDescent="0.25">
      <c r="A5" s="3" t="s">
        <v>53</v>
      </c>
    </row>
    <row r="6" spans="1:15" ht="25.5" x14ac:dyDescent="0.2">
      <c r="A6" s="84" t="s">
        <v>44</v>
      </c>
      <c r="B6" s="53" t="s">
        <v>24</v>
      </c>
      <c r="F6" s="54" t="s">
        <v>0</v>
      </c>
      <c r="G6" s="56" t="s">
        <v>1</v>
      </c>
      <c r="M6" s="111">
        <v>244214</v>
      </c>
      <c r="N6" s="2">
        <v>0</v>
      </c>
      <c r="O6" s="2">
        <v>255</v>
      </c>
    </row>
    <row r="7" spans="1:15" x14ac:dyDescent="0.2">
      <c r="A7" s="2">
        <v>1</v>
      </c>
      <c r="B7" s="4">
        <v>15650</v>
      </c>
      <c r="F7" s="55">
        <v>1</v>
      </c>
      <c r="G7" s="57">
        <v>24</v>
      </c>
      <c r="M7" s="111">
        <v>245231</v>
      </c>
      <c r="N7" s="2">
        <v>0</v>
      </c>
      <c r="O7" s="2">
        <v>255</v>
      </c>
    </row>
    <row r="8" spans="1:15" x14ac:dyDescent="0.2">
      <c r="A8" s="2">
        <v>2</v>
      </c>
      <c r="B8" s="4">
        <v>13872</v>
      </c>
      <c r="F8" s="31"/>
      <c r="G8" s="32" t="s">
        <v>10</v>
      </c>
      <c r="H8" s="33">
        <f>G7*F7</f>
        <v>24</v>
      </c>
      <c r="I8" s="34" t="str">
        <f>G6</f>
        <v>meses</v>
      </c>
      <c r="M8" s="111">
        <v>245521</v>
      </c>
      <c r="N8" s="2">
        <v>0</v>
      </c>
      <c r="O8" s="2">
        <v>255</v>
      </c>
    </row>
    <row r="9" spans="1:15" x14ac:dyDescent="0.2">
      <c r="A9" s="2">
        <v>3</v>
      </c>
      <c r="B9" s="4">
        <v>13665</v>
      </c>
    </row>
    <row r="10" spans="1:15" ht="38.25" x14ac:dyDescent="0.2">
      <c r="D10" s="52" t="s">
        <v>24</v>
      </c>
      <c r="E10" s="46" t="s">
        <v>27</v>
      </c>
      <c r="F10" s="7"/>
      <c r="H10" s="46" t="s">
        <v>31</v>
      </c>
      <c r="I10" s="7"/>
    </row>
    <row r="11" spans="1:15" x14ac:dyDescent="0.2">
      <c r="C11" s="5" t="s">
        <v>11</v>
      </c>
      <c r="D11" s="6">
        <f>B7</f>
        <v>15650</v>
      </c>
      <c r="E11" s="35">
        <f>H8</f>
        <v>24</v>
      </c>
      <c r="F11" s="7" t="str">
        <f>G6</f>
        <v>meses</v>
      </c>
      <c r="H11" s="8">
        <f>G7-E11</f>
        <v>0</v>
      </c>
      <c r="I11" s="6" t="str">
        <f>G6</f>
        <v>meses</v>
      </c>
    </row>
    <row r="12" spans="1:15" x14ac:dyDescent="0.2">
      <c r="C12" s="47" t="s">
        <v>70</v>
      </c>
      <c r="D12" s="6">
        <f>B8</f>
        <v>13872</v>
      </c>
      <c r="E12" s="9">
        <f>D12*E11/D11</f>
        <v>21.273354632587861</v>
      </c>
      <c r="F12" s="7" t="str">
        <f>G6</f>
        <v>meses</v>
      </c>
      <c r="H12" s="8">
        <f>G7-E12</f>
        <v>2.7266453674121394</v>
      </c>
      <c r="I12" s="6" t="str">
        <f>G6</f>
        <v>meses</v>
      </c>
    </row>
    <row r="13" spans="1:15" x14ac:dyDescent="0.2">
      <c r="C13" s="47" t="s">
        <v>71</v>
      </c>
      <c r="D13" s="6">
        <f>B9</f>
        <v>13665</v>
      </c>
      <c r="E13" s="9">
        <f>D13*E11/D11</f>
        <v>20.95591054313099</v>
      </c>
      <c r="F13" s="7" t="str">
        <f>G6</f>
        <v>meses</v>
      </c>
      <c r="H13" s="8">
        <f>G7-E13</f>
        <v>3.0440894568690098</v>
      </c>
      <c r="I13" s="8" t="str">
        <f>G6</f>
        <v>meses</v>
      </c>
    </row>
    <row r="14" spans="1:15" x14ac:dyDescent="0.2">
      <c r="I14" s="10"/>
    </row>
    <row r="15" spans="1:15" x14ac:dyDescent="0.2">
      <c r="E15" s="11" t="s">
        <v>2</v>
      </c>
      <c r="F15" s="49">
        <f>E12-E13</f>
        <v>0.31744408945687042</v>
      </c>
      <c r="G15" s="12" t="str">
        <f>F12</f>
        <v>meses</v>
      </c>
      <c r="H15" s="12" t="s">
        <v>3</v>
      </c>
      <c r="I15" s="13">
        <f>H8</f>
        <v>24</v>
      </c>
      <c r="J15" s="14" t="str">
        <f>G6</f>
        <v>meses</v>
      </c>
    </row>
    <row r="16" spans="1:15" x14ac:dyDescent="0.2">
      <c r="E16" s="15"/>
      <c r="F16" s="50">
        <f>F15*(365.25/12)</f>
        <v>9.6622044728434933</v>
      </c>
      <c r="G16" s="36" t="s">
        <v>4</v>
      </c>
      <c r="H16" s="16" t="s">
        <v>5</v>
      </c>
      <c r="I16" s="17">
        <f>H8</f>
        <v>24</v>
      </c>
      <c r="J16" s="18" t="str">
        <f>G6</f>
        <v>meses</v>
      </c>
    </row>
    <row r="17" spans="1:11" ht="13.5" thickBot="1" x14ac:dyDescent="0.25"/>
    <row r="18" spans="1:11" ht="15.75" customHeight="1" thickBot="1" x14ac:dyDescent="0.25">
      <c r="A18" s="188" t="s">
        <v>29</v>
      </c>
      <c r="B18" s="189"/>
      <c r="C18" s="189"/>
      <c r="D18" s="189"/>
      <c r="E18" s="190"/>
      <c r="G18" s="191" t="s">
        <v>45</v>
      </c>
      <c r="H18" s="192"/>
      <c r="I18" s="193"/>
    </row>
    <row r="19" spans="1:11" ht="33.75" customHeight="1" x14ac:dyDescent="0.2">
      <c r="A19" s="37"/>
      <c r="B19" s="25" t="str">
        <f>C12</f>
        <v>TDA + Abiraterona + Prednisona, n = 546</v>
      </c>
      <c r="C19" s="25" t="str">
        <f>C13</f>
        <v>TDA + Prednisona, n = 542</v>
      </c>
      <c r="D19" s="24"/>
      <c r="E19" s="24"/>
      <c r="G19" s="85" t="str">
        <f>C12</f>
        <v>TDA + Abiraterona + Prednisona, n = 546</v>
      </c>
      <c r="H19" s="85" t="str">
        <f>C13</f>
        <v>TDA + Prednisona, n = 542</v>
      </c>
      <c r="I19" s="86"/>
      <c r="J19" s="24"/>
      <c r="K19" s="24"/>
    </row>
    <row r="20" spans="1:11" ht="38.25" x14ac:dyDescent="0.2">
      <c r="A20" s="38" t="s">
        <v>12</v>
      </c>
      <c r="B20" s="23" t="s">
        <v>14</v>
      </c>
      <c r="C20" s="39" t="s">
        <v>15</v>
      </c>
      <c r="D20" s="23" t="s">
        <v>16</v>
      </c>
      <c r="E20" s="23" t="s">
        <v>8</v>
      </c>
      <c r="G20" s="73" t="s">
        <v>46</v>
      </c>
      <c r="H20" s="73" t="s">
        <v>46</v>
      </c>
      <c r="I20" s="73" t="s">
        <v>47</v>
      </c>
    </row>
    <row r="21" spans="1:11" x14ac:dyDescent="0.2">
      <c r="A21" s="40" t="str">
        <f>CONCATENATE(G7," ",G6)</f>
        <v>24 meses</v>
      </c>
      <c r="B21" s="26" t="str">
        <f>F12</f>
        <v>meses</v>
      </c>
      <c r="C21" s="41" t="str">
        <f>F12</f>
        <v>meses</v>
      </c>
      <c r="D21" s="26" t="str">
        <f>G15</f>
        <v>meses</v>
      </c>
      <c r="E21" s="26" t="str">
        <f>G16</f>
        <v>días</v>
      </c>
      <c r="G21" s="85" t="s">
        <v>1</v>
      </c>
      <c r="H21" s="85" t="s">
        <v>1</v>
      </c>
      <c r="I21" s="85" t="s">
        <v>1</v>
      </c>
    </row>
    <row r="22" spans="1:11" s="44" customFormat="1" ht="5.25" customHeight="1" x14ac:dyDescent="0.2">
      <c r="A22" s="42"/>
      <c r="B22" s="43"/>
      <c r="C22" s="43"/>
      <c r="D22" s="43"/>
      <c r="E22" s="43"/>
      <c r="F22" s="2"/>
      <c r="G22" s="86"/>
      <c r="H22" s="42"/>
      <c r="I22" s="42"/>
    </row>
    <row r="23" spans="1:11" ht="16.5" customHeight="1" x14ac:dyDescent="0.2">
      <c r="A23" s="28" t="str">
        <f>A6</f>
        <v>Suervivencia global</v>
      </c>
      <c r="B23" s="19">
        <f>E12</f>
        <v>21.273354632587861</v>
      </c>
      <c r="C23" s="19">
        <f>E13</f>
        <v>20.95591054313099</v>
      </c>
      <c r="D23" s="19">
        <f>F15</f>
        <v>0.31744408945687042</v>
      </c>
      <c r="E23" s="20">
        <f>F16</f>
        <v>9.6622044728434933</v>
      </c>
      <c r="G23" s="87" t="s">
        <v>55</v>
      </c>
      <c r="H23" s="88">
        <v>27.2</v>
      </c>
      <c r="I23" s="105" t="s">
        <v>54</v>
      </c>
    </row>
    <row r="24" spans="1:11" ht="3.75" customHeight="1" x14ac:dyDescent="0.2">
      <c r="A24" s="21"/>
      <c r="B24" s="22"/>
      <c r="C24" s="22"/>
      <c r="D24" s="22"/>
    </row>
    <row r="25" spans="1:11" ht="13.5" customHeight="1" x14ac:dyDescent="0.2">
      <c r="A25" s="194" t="s">
        <v>30</v>
      </c>
      <c r="B25" s="195"/>
      <c r="C25" s="195"/>
      <c r="D25" s="195"/>
      <c r="E25" s="196"/>
    </row>
    <row r="26" spans="1:11" x14ac:dyDescent="0.2">
      <c r="H26" s="5" t="str">
        <f>F11</f>
        <v>meses</v>
      </c>
      <c r="K26" s="5" t="s">
        <v>4</v>
      </c>
    </row>
    <row r="27" spans="1:11" x14ac:dyDescent="0.2">
      <c r="G27" s="89" t="s">
        <v>21</v>
      </c>
      <c r="H27" s="90">
        <f>G7-H28-H29</f>
        <v>2.7266453674121394</v>
      </c>
      <c r="I27" s="91">
        <f>H27/H30</f>
        <v>0.11361022364217248</v>
      </c>
      <c r="K27" s="92">
        <f>H27*365.25/12</f>
        <v>82.992268370606993</v>
      </c>
    </row>
    <row r="28" spans="1:11" x14ac:dyDescent="0.2">
      <c r="F28" s="98"/>
      <c r="G28" s="93" t="s">
        <v>19</v>
      </c>
      <c r="H28" s="94">
        <f>D23</f>
        <v>0.31744408945687042</v>
      </c>
      <c r="I28" s="95">
        <f>H28/H30</f>
        <v>1.3226837060702934E-2</v>
      </c>
      <c r="K28" s="96">
        <f t="shared" ref="K28:K30" si="0">H28*365.25/12</f>
        <v>9.6622044728434933</v>
      </c>
    </row>
    <row r="29" spans="1:11" x14ac:dyDescent="0.2">
      <c r="F29" s="106"/>
      <c r="G29" s="107" t="s">
        <v>20</v>
      </c>
      <c r="H29" s="108">
        <f>C23</f>
        <v>20.95591054313099</v>
      </c>
      <c r="I29" s="109">
        <f>H29/H30</f>
        <v>0.87316293929712463</v>
      </c>
      <c r="J29" s="106"/>
      <c r="K29" s="110">
        <f t="shared" si="0"/>
        <v>637.84552715654957</v>
      </c>
    </row>
    <row r="30" spans="1:11" x14ac:dyDescent="0.2">
      <c r="F30" s="5"/>
      <c r="G30" s="5"/>
      <c r="H30" s="51">
        <f>SUM(H27:H29)</f>
        <v>24</v>
      </c>
      <c r="K30" s="97">
        <f t="shared" si="0"/>
        <v>730.5</v>
      </c>
    </row>
  </sheetData>
  <mergeCells count="3">
    <mergeCell ref="A18:E18"/>
    <mergeCell ref="G18:I18"/>
    <mergeCell ref="A25:E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22.85546875" style="2" customWidth="1"/>
    <col min="6" max="6" width="14.140625" style="2" customWidth="1"/>
    <col min="7" max="7" width="17" style="2" customWidth="1"/>
    <col min="8" max="8" width="14.42578125" style="2" customWidth="1"/>
    <col min="9" max="9" width="15.28515625" style="2" customWidth="1"/>
    <col min="10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5" ht="6.75" customHeight="1" thickBot="1" x14ac:dyDescent="0.25"/>
    <row r="2" spans="1:15" ht="16.5" thickBot="1" x14ac:dyDescent="0.25">
      <c r="A2" s="45" t="s">
        <v>9</v>
      </c>
      <c r="B2" s="29"/>
      <c r="C2" s="29"/>
      <c r="D2" s="29"/>
      <c r="E2" s="29"/>
      <c r="F2" s="29"/>
      <c r="G2" s="29"/>
      <c r="H2" s="29"/>
      <c r="I2" s="30"/>
    </row>
    <row r="3" spans="1:15" ht="5.25" customHeight="1" x14ac:dyDescent="0.2"/>
    <row r="4" spans="1:15" ht="15" x14ac:dyDescent="0.25">
      <c r="A4" s="1" t="s">
        <v>52</v>
      </c>
    </row>
    <row r="5" spans="1:15" ht="15" x14ac:dyDescent="0.25">
      <c r="A5" s="3" t="s">
        <v>53</v>
      </c>
    </row>
    <row r="6" spans="1:15" ht="38.25" x14ac:dyDescent="0.2">
      <c r="A6" s="99" t="s">
        <v>48</v>
      </c>
      <c r="B6" s="53" t="s">
        <v>24</v>
      </c>
      <c r="F6" s="54" t="s">
        <v>0</v>
      </c>
      <c r="G6" s="56" t="s">
        <v>1</v>
      </c>
    </row>
    <row r="7" spans="1:15" x14ac:dyDescent="0.2">
      <c r="A7" s="2">
        <v>1</v>
      </c>
      <c r="B7" s="4">
        <v>15678</v>
      </c>
      <c r="F7" s="55">
        <v>1</v>
      </c>
      <c r="G7" s="57">
        <v>24</v>
      </c>
      <c r="M7" s="111">
        <v>238138</v>
      </c>
      <c r="N7" s="2">
        <v>0</v>
      </c>
      <c r="O7" s="2">
        <v>255</v>
      </c>
    </row>
    <row r="8" spans="1:15" x14ac:dyDescent="0.2">
      <c r="A8" s="2">
        <v>2</v>
      </c>
      <c r="B8" s="4">
        <v>9864</v>
      </c>
      <c r="C8" s="2">
        <v>7155</v>
      </c>
      <c r="F8" s="31"/>
      <c r="G8" s="32" t="s">
        <v>10</v>
      </c>
      <c r="H8" s="33">
        <v>24</v>
      </c>
      <c r="I8" s="34" t="str">
        <f>G6</f>
        <v>meses</v>
      </c>
      <c r="M8" s="111">
        <v>237223</v>
      </c>
      <c r="N8" s="2">
        <v>0</v>
      </c>
      <c r="O8" s="2">
        <v>255</v>
      </c>
    </row>
    <row r="9" spans="1:15" x14ac:dyDescent="0.2">
      <c r="A9" s="2">
        <v>3</v>
      </c>
      <c r="B9" s="4">
        <v>7155</v>
      </c>
      <c r="M9" s="111">
        <v>237890</v>
      </c>
      <c r="N9" s="2">
        <v>0</v>
      </c>
      <c r="O9" s="2">
        <v>255</v>
      </c>
    </row>
    <row r="10" spans="1:15" ht="38.25" x14ac:dyDescent="0.2">
      <c r="D10" s="52" t="s">
        <v>24</v>
      </c>
      <c r="E10" s="46" t="s">
        <v>25</v>
      </c>
      <c r="F10" s="7"/>
      <c r="G10" s="27"/>
      <c r="H10" s="48" t="s">
        <v>26</v>
      </c>
      <c r="I10" s="7"/>
    </row>
    <row r="11" spans="1:15" x14ac:dyDescent="0.2">
      <c r="C11" s="5" t="s">
        <v>11</v>
      </c>
      <c r="D11" s="6">
        <f>B7</f>
        <v>15678</v>
      </c>
      <c r="E11" s="35">
        <f>H8</f>
        <v>24</v>
      </c>
      <c r="F11" s="7" t="str">
        <f>G6</f>
        <v>meses</v>
      </c>
      <c r="H11" s="8">
        <f>G7-E11</f>
        <v>0</v>
      </c>
      <c r="I11" s="6" t="str">
        <f>G6</f>
        <v>meses</v>
      </c>
    </row>
    <row r="12" spans="1:15" x14ac:dyDescent="0.2">
      <c r="C12" s="47" t="s">
        <v>70</v>
      </c>
      <c r="D12" s="6">
        <f>B8</f>
        <v>9864</v>
      </c>
      <c r="E12" s="9">
        <f>D12*E11/D11</f>
        <v>15.099885189437428</v>
      </c>
      <c r="F12" s="7" t="str">
        <f>G6</f>
        <v>meses</v>
      </c>
      <c r="H12" s="8">
        <f>G7-E12</f>
        <v>8.900114810562572</v>
      </c>
      <c r="I12" s="6" t="str">
        <f>G6</f>
        <v>meses</v>
      </c>
    </row>
    <row r="13" spans="1:15" x14ac:dyDescent="0.2">
      <c r="C13" s="47" t="s">
        <v>71</v>
      </c>
      <c r="D13" s="6">
        <f>B9</f>
        <v>7155</v>
      </c>
      <c r="E13" s="9">
        <f>D13*E11/D11</f>
        <v>10.952927669345581</v>
      </c>
      <c r="F13" s="7" t="str">
        <f>G6</f>
        <v>meses</v>
      </c>
      <c r="H13" s="8">
        <f>G7-E13</f>
        <v>13.047072330654419</v>
      </c>
      <c r="I13" s="8" t="str">
        <f>G6</f>
        <v>meses</v>
      </c>
    </row>
    <row r="14" spans="1:15" x14ac:dyDescent="0.2">
      <c r="I14" s="10"/>
    </row>
    <row r="15" spans="1:15" x14ac:dyDescent="0.2">
      <c r="E15" s="11" t="s">
        <v>2</v>
      </c>
      <c r="F15" s="100">
        <f>E12-E13</f>
        <v>4.1469575200918474</v>
      </c>
      <c r="G15" s="12" t="str">
        <f>F12</f>
        <v>meses</v>
      </c>
      <c r="H15" s="12" t="s">
        <v>3</v>
      </c>
      <c r="I15" s="13">
        <f>H8</f>
        <v>24</v>
      </c>
      <c r="J15" s="14" t="str">
        <f>G6</f>
        <v>meses</v>
      </c>
    </row>
    <row r="16" spans="1:15" x14ac:dyDescent="0.2">
      <c r="E16" s="15"/>
      <c r="F16" s="101">
        <f>F15*(365.25/12)</f>
        <v>126.22301951779561</v>
      </c>
      <c r="G16" s="36" t="s">
        <v>4</v>
      </c>
      <c r="H16" s="16" t="s">
        <v>5</v>
      </c>
      <c r="I16" s="17">
        <f>H8</f>
        <v>24</v>
      </c>
      <c r="J16" s="18" t="str">
        <f>G6</f>
        <v>meses</v>
      </c>
    </row>
    <row r="17" spans="1:11" ht="13.5" thickBot="1" x14ac:dyDescent="0.25"/>
    <row r="18" spans="1:11" ht="33" customHeight="1" thickBot="1" x14ac:dyDescent="0.25">
      <c r="A18" s="188" t="s">
        <v>13</v>
      </c>
      <c r="B18" s="189"/>
      <c r="C18" s="189"/>
      <c r="D18" s="189"/>
      <c r="E18" s="190"/>
      <c r="F18" s="102"/>
      <c r="G18" s="191" t="s">
        <v>49</v>
      </c>
      <c r="H18" s="192"/>
      <c r="I18" s="193"/>
    </row>
    <row r="19" spans="1:11" ht="41.25" customHeight="1" x14ac:dyDescent="0.2">
      <c r="A19" s="37"/>
      <c r="B19" s="25" t="str">
        <f>C12</f>
        <v>TDA + Abiraterona + Prednisona, n = 546</v>
      </c>
      <c r="C19" s="25" t="str">
        <f>C13</f>
        <v>TDA + Prednisona, n = 542</v>
      </c>
      <c r="D19" s="24"/>
      <c r="E19" s="24"/>
      <c r="F19" s="24"/>
      <c r="G19" s="85" t="str">
        <f>C12</f>
        <v>TDA + Abiraterona + Prednisona, n = 546</v>
      </c>
      <c r="H19" s="85" t="str">
        <f>C13</f>
        <v>TDA + Prednisona, n = 542</v>
      </c>
      <c r="I19" s="86"/>
      <c r="J19" s="24"/>
      <c r="K19" s="24"/>
    </row>
    <row r="20" spans="1:11" ht="25.5" x14ac:dyDescent="0.2">
      <c r="A20" s="38" t="s">
        <v>12</v>
      </c>
      <c r="B20" s="23" t="s">
        <v>7</v>
      </c>
      <c r="C20" s="39" t="s">
        <v>7</v>
      </c>
      <c r="D20" s="23" t="s">
        <v>8</v>
      </c>
      <c r="E20" s="23" t="s">
        <v>8</v>
      </c>
      <c r="G20" s="73" t="s">
        <v>50</v>
      </c>
      <c r="H20" s="73" t="s">
        <v>50</v>
      </c>
      <c r="I20" s="73" t="s">
        <v>51</v>
      </c>
    </row>
    <row r="21" spans="1:11" x14ac:dyDescent="0.2">
      <c r="A21" s="40" t="str">
        <f>CONCATENATE(G7," ",G6)</f>
        <v>24 meses</v>
      </c>
      <c r="B21" s="26" t="str">
        <f>F12</f>
        <v>meses</v>
      </c>
      <c r="C21" s="41" t="str">
        <f>F12</f>
        <v>meses</v>
      </c>
      <c r="D21" s="26" t="str">
        <f>G15</f>
        <v>meses</v>
      </c>
      <c r="E21" s="26" t="str">
        <f>G16</f>
        <v>días</v>
      </c>
      <c r="G21" s="85" t="s">
        <v>1</v>
      </c>
      <c r="H21" s="85" t="s">
        <v>1</v>
      </c>
      <c r="I21" s="85" t="s">
        <v>1</v>
      </c>
    </row>
    <row r="22" spans="1:11" s="44" customFormat="1" ht="5.25" customHeight="1" x14ac:dyDescent="0.2">
      <c r="A22" s="42"/>
      <c r="B22" s="43"/>
      <c r="C22" s="43"/>
      <c r="D22" s="43"/>
      <c r="E22" s="43"/>
      <c r="F22" s="2"/>
      <c r="G22" s="86"/>
      <c r="H22" s="42"/>
      <c r="I22" s="42"/>
    </row>
    <row r="23" spans="1:11" ht="42.75" customHeight="1" x14ac:dyDescent="0.2">
      <c r="A23" s="28" t="str">
        <f>A6</f>
        <v>Suupervivencia libre de enfermedad (radiográficamente)</v>
      </c>
      <c r="B23" s="19">
        <f>E12</f>
        <v>15.099885189437428</v>
      </c>
      <c r="C23" s="19">
        <f>E13</f>
        <v>10.952927669345581</v>
      </c>
      <c r="D23" s="19">
        <f>F15</f>
        <v>4.1469575200918474</v>
      </c>
      <c r="E23" s="20">
        <f>F16</f>
        <v>126.22301951779561</v>
      </c>
      <c r="G23" s="87">
        <v>16.5</v>
      </c>
      <c r="H23" s="88">
        <v>8.3000000000000007</v>
      </c>
      <c r="I23" s="87">
        <f>G23-H23</f>
        <v>8.1999999999999993</v>
      </c>
    </row>
    <row r="24" spans="1:11" ht="3.75" customHeight="1" x14ac:dyDescent="0.2">
      <c r="A24" s="21"/>
      <c r="B24" s="22"/>
      <c r="C24" s="22"/>
      <c r="D24" s="22"/>
      <c r="G24" s="103"/>
      <c r="H24" s="104"/>
      <c r="I24" s="104"/>
    </row>
    <row r="25" spans="1:11" ht="25.5" customHeight="1" x14ac:dyDescent="0.2">
      <c r="A25" s="194" t="s">
        <v>6</v>
      </c>
      <c r="B25" s="195"/>
      <c r="C25" s="195"/>
      <c r="D25" s="195"/>
      <c r="E25" s="196"/>
    </row>
    <row r="26" spans="1:11" x14ac:dyDescent="0.2">
      <c r="H26" s="5" t="str">
        <f>F11</f>
        <v>meses</v>
      </c>
      <c r="K26" s="5" t="s">
        <v>4</v>
      </c>
    </row>
    <row r="27" spans="1:11" x14ac:dyDescent="0.2">
      <c r="G27" s="89" t="s">
        <v>21</v>
      </c>
      <c r="H27" s="90">
        <f>G7-H28-H29</f>
        <v>8.9001148105625738</v>
      </c>
      <c r="I27" s="91">
        <f>H27/H30</f>
        <v>0.37083811710677389</v>
      </c>
      <c r="K27" s="92">
        <f>H27*365.25/12</f>
        <v>270.89724454649837</v>
      </c>
    </row>
    <row r="28" spans="1:11" x14ac:dyDescent="0.2">
      <c r="G28" s="93" t="s">
        <v>23</v>
      </c>
      <c r="H28" s="94">
        <f>D23</f>
        <v>4.1469575200918474</v>
      </c>
      <c r="I28" s="95">
        <f>H28/H30</f>
        <v>0.17278989667049363</v>
      </c>
      <c r="K28" s="96">
        <f t="shared" ref="K28:K30" si="0">H28*365.25/12</f>
        <v>126.22301951779561</v>
      </c>
    </row>
    <row r="29" spans="1:11" x14ac:dyDescent="0.2">
      <c r="F29" s="106"/>
      <c r="G29" s="107" t="s">
        <v>22</v>
      </c>
      <c r="H29" s="108">
        <f>C23</f>
        <v>10.952927669345581</v>
      </c>
      <c r="I29" s="109">
        <f>H29/H30</f>
        <v>0.45637198622273251</v>
      </c>
      <c r="J29" s="106"/>
      <c r="K29" s="110">
        <f t="shared" si="0"/>
        <v>333.37973593570609</v>
      </c>
    </row>
    <row r="30" spans="1:11" x14ac:dyDescent="0.2">
      <c r="H30" s="51">
        <f>SUM(H27:H29)</f>
        <v>24</v>
      </c>
      <c r="K30" s="97">
        <f t="shared" si="0"/>
        <v>730.5</v>
      </c>
    </row>
  </sheetData>
  <mergeCells count="3">
    <mergeCell ref="A18:E18"/>
    <mergeCell ref="G18:I18"/>
    <mergeCell ref="A25:E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/>
  </sheetViews>
  <sheetFormatPr baseColWidth="10" defaultRowHeight="15" x14ac:dyDescent="0.25"/>
  <cols>
    <col min="1" max="1" width="19.7109375" customWidth="1"/>
    <col min="2" max="2" width="16.42578125" customWidth="1"/>
    <col min="3" max="3" width="19.140625" customWidth="1"/>
    <col min="4" max="4" width="17" customWidth="1"/>
    <col min="5" max="5" width="4.5703125" customWidth="1"/>
    <col min="7" max="7" width="11.5703125" customWidth="1"/>
  </cols>
  <sheetData>
    <row r="1" spans="1:11" ht="6" customHeight="1" thickBot="1" x14ac:dyDescent="0.3"/>
    <row r="2" spans="1:11" ht="21.75" customHeight="1" thickBot="1" x14ac:dyDescent="0.3">
      <c r="A2" s="200" t="s">
        <v>32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1" ht="18.75" customHeight="1" x14ac:dyDescent="0.25">
      <c r="A3" s="203" t="s">
        <v>33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9" customHeight="1" x14ac:dyDescent="0.25"/>
    <row r="5" spans="1:11" x14ac:dyDescent="0.25">
      <c r="A5" s="1" t="s">
        <v>52</v>
      </c>
    </row>
    <row r="6" spans="1:11" s="58" customFormat="1" ht="15.75" thickBot="1" x14ac:dyDescent="0.3">
      <c r="A6" s="3" t="s">
        <v>53</v>
      </c>
      <c r="B6" s="1"/>
      <c r="C6" s="1"/>
    </row>
    <row r="7" spans="1:11" ht="26.25" thickBot="1" x14ac:dyDescent="0.3">
      <c r="B7" s="2"/>
      <c r="C7" s="59" t="s">
        <v>34</v>
      </c>
      <c r="D7" s="59" t="s">
        <v>35</v>
      </c>
      <c r="G7" s="54" t="s">
        <v>0</v>
      </c>
      <c r="H7" s="56" t="s">
        <v>1</v>
      </c>
      <c r="I7" s="2"/>
      <c r="J7" s="2"/>
    </row>
    <row r="8" spans="1:11" x14ac:dyDescent="0.25">
      <c r="B8" s="60" t="s">
        <v>11</v>
      </c>
      <c r="C8" s="4">
        <v>15678</v>
      </c>
      <c r="D8" s="4">
        <v>15650</v>
      </c>
      <c r="G8" s="55">
        <v>1</v>
      </c>
      <c r="H8" s="57">
        <v>24</v>
      </c>
      <c r="I8" s="2"/>
      <c r="J8" s="2"/>
    </row>
    <row r="9" spans="1:11" x14ac:dyDescent="0.25">
      <c r="B9" s="61" t="s">
        <v>70</v>
      </c>
      <c r="C9" s="62">
        <v>9864</v>
      </c>
      <c r="D9" s="62">
        <v>13872</v>
      </c>
      <c r="G9" s="31"/>
      <c r="H9" s="32" t="s">
        <v>10</v>
      </c>
      <c r="I9" s="33">
        <f>H8*G8</f>
        <v>24</v>
      </c>
      <c r="J9" s="34" t="str">
        <f>H7</f>
        <v>meses</v>
      </c>
    </row>
    <row r="10" spans="1:11" x14ac:dyDescent="0.25">
      <c r="B10" s="61" t="s">
        <v>71</v>
      </c>
      <c r="C10" s="4">
        <v>7155</v>
      </c>
      <c r="D10" s="4">
        <v>13665</v>
      </c>
    </row>
    <row r="11" spans="1:11" ht="15.75" thickBot="1" x14ac:dyDescent="0.3"/>
    <row r="12" spans="1:11" x14ac:dyDescent="0.25">
      <c r="B12" s="2"/>
      <c r="C12" s="63" t="s">
        <v>36</v>
      </c>
      <c r="D12" s="63" t="s">
        <v>37</v>
      </c>
    </row>
    <row r="13" spans="1:11" ht="15.75" thickBot="1" x14ac:dyDescent="0.3">
      <c r="B13" s="2"/>
      <c r="C13" s="64" t="s">
        <v>1</v>
      </c>
      <c r="D13" s="65" t="s">
        <v>1</v>
      </c>
    </row>
    <row r="14" spans="1:11" s="66" customFormat="1" ht="20.25" customHeight="1" x14ac:dyDescent="0.25">
      <c r="B14" s="67" t="s">
        <v>11</v>
      </c>
      <c r="C14" s="68">
        <f>I9</f>
        <v>24</v>
      </c>
      <c r="D14" s="68">
        <f>I9</f>
        <v>24</v>
      </c>
    </row>
    <row r="15" spans="1:11" x14ac:dyDescent="0.25">
      <c r="B15" s="69" t="str">
        <f>B9</f>
        <v>TDA + Abiraterona + Prednisona, n = 546</v>
      </c>
      <c r="C15" s="70">
        <f>C9*C14/C8</f>
        <v>15.099885189437428</v>
      </c>
      <c r="D15" s="70">
        <f>D9*D14/D8</f>
        <v>21.273354632587861</v>
      </c>
    </row>
    <row r="16" spans="1:11" x14ac:dyDescent="0.25">
      <c r="B16" s="69" t="str">
        <f>B10</f>
        <v>TDA + Prednisona, n = 542</v>
      </c>
      <c r="C16" s="70">
        <f>C10*C14/C8</f>
        <v>10.952927669345581</v>
      </c>
      <c r="D16" s="70">
        <f>D10*D14/D8</f>
        <v>20.95591054313099</v>
      </c>
    </row>
    <row r="17" spans="1:12" x14ac:dyDescent="0.25">
      <c r="A17" s="71"/>
      <c r="B17" s="71"/>
      <c r="C17" s="72"/>
      <c r="D17" s="72"/>
      <c r="E17" s="71"/>
      <c r="F17" s="71"/>
      <c r="G17" s="71"/>
      <c r="H17" s="71"/>
      <c r="I17" s="71"/>
      <c r="J17" s="71"/>
      <c r="K17" s="71"/>
      <c r="L17" s="71"/>
    </row>
    <row r="18" spans="1:12" ht="44.25" customHeight="1" x14ac:dyDescent="0.25">
      <c r="A18" s="197" t="s">
        <v>38</v>
      </c>
      <c r="B18" s="198"/>
      <c r="C18" s="198"/>
      <c r="D18" s="199"/>
      <c r="E18" s="71"/>
      <c r="F18" s="71"/>
      <c r="G18" s="71"/>
      <c r="H18" s="71"/>
      <c r="I18" s="71"/>
      <c r="J18" s="71"/>
      <c r="K18" s="71"/>
      <c r="L18" s="71"/>
    </row>
    <row r="19" spans="1:12" ht="25.5" x14ac:dyDescent="0.25">
      <c r="A19" s="37"/>
      <c r="B19" s="71"/>
      <c r="C19" s="73" t="str">
        <f>B9</f>
        <v>TDA + Abiraterona + Prednisona, n = 546</v>
      </c>
      <c r="D19" s="73" t="str">
        <f>B10</f>
        <v>TDA + Prednisona, n = 542</v>
      </c>
      <c r="E19" s="71"/>
      <c r="F19" s="71"/>
      <c r="G19" s="71"/>
      <c r="H19" s="71"/>
      <c r="I19" s="71"/>
      <c r="J19" s="71"/>
      <c r="K19" s="71"/>
      <c r="L19" s="71"/>
    </row>
    <row r="20" spans="1:12" x14ac:dyDescent="0.25">
      <c r="A20" s="38" t="s">
        <v>12</v>
      </c>
      <c r="B20" s="71"/>
      <c r="C20" s="74" t="s">
        <v>39</v>
      </c>
      <c r="D20" s="74" t="s">
        <v>39</v>
      </c>
      <c r="E20" s="71"/>
      <c r="F20" s="71"/>
      <c r="G20" s="71"/>
      <c r="H20" s="71"/>
      <c r="I20" s="71"/>
      <c r="J20" s="71"/>
      <c r="K20" s="71"/>
      <c r="L20" s="71"/>
    </row>
    <row r="21" spans="1:12" ht="24" customHeight="1" x14ac:dyDescent="0.25">
      <c r="A21" s="40" t="str">
        <f>CONCATENATE(H8," ",H7)</f>
        <v>24 meses</v>
      </c>
      <c r="B21" s="71"/>
      <c r="C21" s="83" t="str">
        <f>CONCATENATE(H7," ","con"," ",B15)</f>
        <v>meses con TDA + Abiraterona + Prednisona, n = 546</v>
      </c>
      <c r="D21" s="83" t="str">
        <f>CONCATENATE(H7," ","con"," ",B16)</f>
        <v>meses con TDA + Prednisona, n = 542</v>
      </c>
      <c r="E21" s="71"/>
      <c r="F21" s="71"/>
      <c r="G21" s="71"/>
      <c r="H21" s="71"/>
      <c r="I21" s="71"/>
      <c r="J21" s="71"/>
      <c r="K21" s="71"/>
      <c r="L21" s="71"/>
    </row>
    <row r="22" spans="1:12" x14ac:dyDescent="0.25">
      <c r="A22" s="71"/>
      <c r="B22" s="75" t="s">
        <v>40</v>
      </c>
      <c r="C22" s="76">
        <f>C15</f>
        <v>15.099885189437428</v>
      </c>
      <c r="D22" s="76">
        <f>C16</f>
        <v>10.952927669345581</v>
      </c>
      <c r="E22" s="71"/>
      <c r="F22" s="71"/>
      <c r="G22" s="71"/>
      <c r="H22" s="71"/>
      <c r="I22" s="71"/>
      <c r="J22" s="71"/>
      <c r="K22" s="71"/>
      <c r="L22" s="71"/>
    </row>
    <row r="23" spans="1:12" x14ac:dyDescent="0.25">
      <c r="A23" s="71"/>
      <c r="B23" s="77" t="s">
        <v>41</v>
      </c>
      <c r="C23" s="78">
        <f>D15-C15</f>
        <v>6.1734694431504327</v>
      </c>
      <c r="D23" s="78">
        <f>D16-C16</f>
        <v>10.00298287378541</v>
      </c>
      <c r="E23" s="71"/>
      <c r="F23" s="71"/>
      <c r="G23" s="71"/>
      <c r="H23" s="71"/>
      <c r="I23" s="71"/>
      <c r="J23" s="71"/>
      <c r="K23" s="71"/>
      <c r="L23" s="71"/>
    </row>
    <row r="24" spans="1:12" x14ac:dyDescent="0.25">
      <c r="A24" s="71"/>
      <c r="B24" s="79" t="s">
        <v>42</v>
      </c>
      <c r="C24" s="80">
        <f>D14-D15</f>
        <v>2.7266453674121394</v>
      </c>
      <c r="D24" s="80">
        <f>D14-D16</f>
        <v>3.0440894568690098</v>
      </c>
      <c r="E24" s="71"/>
      <c r="F24" s="71"/>
      <c r="G24" s="71"/>
      <c r="H24" s="71"/>
      <c r="I24" s="71"/>
      <c r="J24" s="71"/>
      <c r="K24" s="71"/>
      <c r="L24" s="71"/>
    </row>
    <row r="25" spans="1:12" x14ac:dyDescent="0.25">
      <c r="A25" s="81" t="s">
        <v>43</v>
      </c>
      <c r="B25" s="71"/>
      <c r="C25" s="82">
        <f>SUM(C22:C24)</f>
        <v>24</v>
      </c>
      <c r="D25" s="82">
        <f>SUM(D22:D24)</f>
        <v>24</v>
      </c>
      <c r="E25" s="71"/>
      <c r="F25" s="71"/>
      <c r="G25" s="71"/>
      <c r="H25" s="71"/>
      <c r="I25" s="71"/>
      <c r="J25" s="71"/>
      <c r="K25" s="71"/>
      <c r="L25" s="71"/>
    </row>
    <row r="26" spans="1:12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x14ac:dyDescent="0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x14ac:dyDescent="0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x14ac:dyDescent="0.2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x14ac:dyDescent="0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x14ac:dyDescent="0.2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x14ac:dyDescent="0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x14ac:dyDescent="0.25">
      <c r="A40" s="71"/>
      <c r="B40" s="71"/>
      <c r="C40" s="71"/>
      <c r="D40" s="71"/>
      <c r="E40" s="71"/>
    </row>
    <row r="41" spans="1:12" x14ac:dyDescent="0.25">
      <c r="A41" s="71"/>
      <c r="B41" s="71"/>
      <c r="C41" s="71"/>
      <c r="D41" s="71"/>
      <c r="E41" s="71"/>
    </row>
    <row r="42" spans="1:12" x14ac:dyDescent="0.25">
      <c r="A42" s="71"/>
      <c r="B42" s="71"/>
      <c r="C42" s="71"/>
      <c r="D42" s="71"/>
      <c r="E42" s="71"/>
    </row>
    <row r="43" spans="1:12" x14ac:dyDescent="0.25">
      <c r="A43" s="71"/>
      <c r="B43" s="71"/>
      <c r="C43" s="71"/>
      <c r="D43" s="71"/>
      <c r="E43" s="71"/>
    </row>
    <row r="44" spans="1:12" x14ac:dyDescent="0.25">
      <c r="A44" s="71"/>
      <c r="B44" s="71"/>
      <c r="C44" s="71"/>
      <c r="D44" s="71"/>
      <c r="E44" s="71"/>
    </row>
    <row r="45" spans="1:12" x14ac:dyDescent="0.25">
      <c r="A45" s="71"/>
      <c r="B45" s="71"/>
      <c r="C45" s="71"/>
      <c r="D45" s="71"/>
      <c r="E45" s="71"/>
    </row>
    <row r="46" spans="1:12" x14ac:dyDescent="0.25">
      <c r="A46" s="71"/>
      <c r="B46" s="71"/>
      <c r="C46" s="71"/>
      <c r="D46" s="71"/>
      <c r="E46" s="71"/>
    </row>
    <row r="47" spans="1:12" x14ac:dyDescent="0.25">
      <c r="A47" s="71"/>
      <c r="B47" s="71"/>
      <c r="C47" s="71"/>
      <c r="D47" s="71"/>
      <c r="E47" s="71"/>
    </row>
    <row r="48" spans="1:12" ht="6.75" customHeight="1" x14ac:dyDescent="0.25">
      <c r="A48" s="71"/>
      <c r="B48" s="71"/>
      <c r="C48" s="71"/>
      <c r="D48" s="71"/>
      <c r="E48" s="71"/>
    </row>
    <row r="49" spans="1:5" x14ac:dyDescent="0.25">
      <c r="A49" s="71"/>
      <c r="B49" s="71"/>
      <c r="C49" s="71"/>
      <c r="D49" s="71"/>
      <c r="E49" s="71"/>
    </row>
    <row r="50" spans="1:5" x14ac:dyDescent="0.25">
      <c r="A50" s="71"/>
      <c r="B50" s="71"/>
      <c r="C50" s="71"/>
      <c r="D50" s="71"/>
      <c r="E50" s="71"/>
    </row>
    <row r="51" spans="1:5" x14ac:dyDescent="0.25">
      <c r="A51" s="71"/>
      <c r="B51" s="71"/>
      <c r="C51" s="71"/>
      <c r="D51" s="71"/>
      <c r="E51" s="71"/>
    </row>
    <row r="52" spans="1:5" x14ac:dyDescent="0.25">
      <c r="A52" s="71"/>
      <c r="B52" s="71"/>
      <c r="C52" s="71"/>
      <c r="D52" s="71"/>
      <c r="E52" s="71"/>
    </row>
    <row r="53" spans="1:5" x14ac:dyDescent="0.25">
      <c r="A53" s="71"/>
      <c r="B53" s="71"/>
      <c r="C53" s="71"/>
      <c r="D53" s="71"/>
      <c r="E53" s="71"/>
    </row>
    <row r="54" spans="1:5" x14ac:dyDescent="0.25">
      <c r="A54" s="71"/>
      <c r="B54" s="71"/>
      <c r="C54" s="71"/>
      <c r="D54" s="71"/>
      <c r="E54" s="71"/>
    </row>
  </sheetData>
  <mergeCells count="3">
    <mergeCell ref="A18:D18"/>
    <mergeCell ref="A2:K2"/>
    <mergeCell ref="A3:K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topLeftCell="A4" zoomScaleNormal="100" workbookViewId="0">
      <selection activeCell="A4" sqref="A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34" width="3.7109375" customWidth="1"/>
    <col min="35" max="44" width="3.7109375" style="157" customWidth="1"/>
  </cols>
  <sheetData>
    <row r="1" spans="1:44" hidden="1" x14ac:dyDescent="0.25">
      <c r="A1" s="112" t="str">
        <f>B7</f>
        <v>meses</v>
      </c>
      <c r="B1" s="112" t="s">
        <v>56</v>
      </c>
      <c r="C1" s="112" t="s">
        <v>57</v>
      </c>
      <c r="D1" s="112" t="s">
        <v>58</v>
      </c>
      <c r="E1" s="112"/>
      <c r="F1" s="112"/>
      <c r="AI1"/>
      <c r="AJ1"/>
      <c r="AK1"/>
      <c r="AL1"/>
      <c r="AM1"/>
      <c r="AN1"/>
      <c r="AO1"/>
      <c r="AP1"/>
      <c r="AQ1"/>
      <c r="AR1"/>
    </row>
    <row r="2" spans="1:44" hidden="1" x14ac:dyDescent="0.25">
      <c r="A2" s="112" t="s">
        <v>59</v>
      </c>
      <c r="B2" s="112" t="s">
        <v>60</v>
      </c>
      <c r="C2" s="112" t="s">
        <v>61</v>
      </c>
      <c r="D2" s="112" t="s">
        <v>62</v>
      </c>
      <c r="E2" s="112" t="str">
        <f>CONCATENATE(B2," ",B5," ",C2," ",B11," ",B7)</f>
        <v>puede representarse llegando los 14 pacientes, a los 24 meses</v>
      </c>
      <c r="F2" s="112"/>
      <c r="G2" s="113" t="str">
        <f>CONCATENATE(A2," ",E2,D2)</f>
        <v>NO puede representarse llegando los 14 pacientes, a los 24 meses, pues habría que recortar o ampliar los tiempos respectivos de uno o más pacientes "libres de evento" o "con evento"</v>
      </c>
      <c r="AI2"/>
      <c r="AJ2"/>
      <c r="AK2"/>
      <c r="AL2"/>
      <c r="AM2"/>
      <c r="AN2"/>
      <c r="AO2"/>
      <c r="AP2"/>
      <c r="AQ2"/>
      <c r="AR2"/>
    </row>
    <row r="3" spans="1:44" hidden="1" x14ac:dyDescent="0.25">
      <c r="A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  <c r="AI3"/>
      <c r="AJ3"/>
      <c r="AK3"/>
      <c r="AL3"/>
      <c r="AM3"/>
      <c r="AN3"/>
      <c r="AO3"/>
      <c r="AP3"/>
      <c r="AQ3"/>
      <c r="AR3"/>
    </row>
    <row r="4" spans="1:44" ht="24" customHeight="1" x14ac:dyDescent="0.25">
      <c r="A4" s="185" t="s">
        <v>73</v>
      </c>
      <c r="D4" s="114"/>
      <c r="E4" s="114"/>
      <c r="F4" s="114"/>
      <c r="G4" s="114"/>
      <c r="H4" s="1" t="s">
        <v>52</v>
      </c>
      <c r="I4" s="114"/>
      <c r="J4" s="114"/>
      <c r="K4" s="114"/>
      <c r="L4" s="114"/>
      <c r="M4" s="114"/>
      <c r="N4" s="114"/>
      <c r="O4" s="115"/>
      <c r="AI4"/>
      <c r="AJ4"/>
      <c r="AK4"/>
      <c r="AL4"/>
      <c r="AM4"/>
      <c r="AN4"/>
      <c r="AO4"/>
      <c r="AP4"/>
      <c r="AQ4"/>
      <c r="AR4"/>
    </row>
    <row r="5" spans="1:44" x14ac:dyDescent="0.25">
      <c r="A5" s="116" t="s">
        <v>63</v>
      </c>
      <c r="B5" s="117">
        <f>E5+D5+C5</f>
        <v>14</v>
      </c>
      <c r="C5" s="118">
        <v>4</v>
      </c>
      <c r="D5" s="119">
        <v>1</v>
      </c>
      <c r="E5" s="120">
        <v>9</v>
      </c>
      <c r="G5" s="114"/>
      <c r="H5" s="3" t="s">
        <v>53</v>
      </c>
      <c r="I5" s="114"/>
      <c r="J5" s="114"/>
      <c r="K5" s="114"/>
      <c r="L5" s="114"/>
      <c r="M5" s="114"/>
      <c r="N5" s="114"/>
      <c r="O5" s="114"/>
      <c r="AI5"/>
      <c r="AJ5"/>
      <c r="AK5"/>
      <c r="AL5"/>
      <c r="AM5"/>
      <c r="AN5"/>
      <c r="AO5"/>
      <c r="AP5"/>
      <c r="AQ5"/>
      <c r="AR5"/>
    </row>
    <row r="6" spans="1:44" ht="8.25" customHeight="1" x14ac:dyDescent="0.25">
      <c r="A6" s="114"/>
      <c r="C6" s="121"/>
      <c r="D6" s="122"/>
      <c r="E6" s="123"/>
      <c r="F6" s="114"/>
      <c r="G6" s="114"/>
      <c r="H6" s="114"/>
      <c r="I6" s="114"/>
      <c r="J6" s="114"/>
      <c r="K6" s="114"/>
      <c r="L6" s="114"/>
      <c r="M6" s="114"/>
      <c r="N6" s="114"/>
      <c r="O6" s="114"/>
      <c r="AI6"/>
      <c r="AJ6"/>
      <c r="AK6"/>
      <c r="AL6"/>
      <c r="AM6"/>
      <c r="AN6"/>
      <c r="AO6"/>
      <c r="AP6"/>
      <c r="AQ6"/>
      <c r="AR6"/>
    </row>
    <row r="7" spans="1:44" ht="39.75" customHeight="1" x14ac:dyDescent="0.25">
      <c r="A7" s="2"/>
      <c r="B7" s="124" t="s">
        <v>1</v>
      </c>
      <c r="C7" s="125" t="str">
        <f>CONCATENATE(A1," ",B1," ",B5," ",C1)</f>
        <v>meses de los 14 del grupo Interv</v>
      </c>
      <c r="D7" s="125" t="str">
        <f>CONCATENATE(A1," ",B1," ",B5," ",D1)</f>
        <v>meses de los 14 del grupo Contr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AI7"/>
      <c r="AJ7"/>
      <c r="AK7"/>
      <c r="AL7"/>
      <c r="AM7"/>
      <c r="AN7"/>
      <c r="AO7"/>
      <c r="AP7"/>
      <c r="AQ7"/>
      <c r="AR7"/>
    </row>
    <row r="8" spans="1:44" ht="26.25" x14ac:dyDescent="0.25">
      <c r="A8" s="126" t="s">
        <v>21</v>
      </c>
      <c r="B8" s="127">
        <v>2.7266453674121394</v>
      </c>
      <c r="C8" s="128">
        <f>B8*B5</f>
        <v>38.173035143769951</v>
      </c>
      <c r="D8" s="204">
        <f>(B8+B9)*B5</f>
        <v>42.617252396166137</v>
      </c>
      <c r="E8" s="129"/>
      <c r="F8" s="129"/>
      <c r="G8" s="130"/>
      <c r="H8" s="114"/>
      <c r="I8" s="114"/>
      <c r="J8" s="114"/>
      <c r="K8" s="114"/>
      <c r="L8" s="114"/>
      <c r="M8" s="114"/>
      <c r="N8" s="114"/>
      <c r="O8" s="114"/>
      <c r="AI8"/>
      <c r="AJ8"/>
      <c r="AK8"/>
      <c r="AL8"/>
      <c r="AM8"/>
      <c r="AN8"/>
      <c r="AO8"/>
      <c r="AP8"/>
      <c r="AQ8"/>
      <c r="AR8"/>
    </row>
    <row r="9" spans="1:44" ht="26.25" x14ac:dyDescent="0.25">
      <c r="A9" s="131" t="s">
        <v>19</v>
      </c>
      <c r="B9" s="132">
        <v>0.31744408945687042</v>
      </c>
      <c r="C9" s="205">
        <f>(B10+B9)*B5</f>
        <v>297.82696485623006</v>
      </c>
      <c r="D9" s="204"/>
      <c r="E9" s="122"/>
      <c r="F9" s="133"/>
      <c r="G9" s="130"/>
      <c r="H9" s="114"/>
      <c r="I9" s="114"/>
      <c r="J9" s="114"/>
      <c r="K9" s="114"/>
      <c r="L9" s="114"/>
      <c r="M9" s="114"/>
      <c r="N9" s="114"/>
      <c r="O9" s="114"/>
      <c r="AI9"/>
      <c r="AJ9"/>
      <c r="AK9"/>
      <c r="AL9"/>
      <c r="AM9"/>
      <c r="AN9"/>
      <c r="AO9"/>
      <c r="AP9"/>
      <c r="AQ9"/>
      <c r="AR9"/>
    </row>
    <row r="10" spans="1:44" ht="26.25" x14ac:dyDescent="0.25">
      <c r="A10" s="134" t="s">
        <v>20</v>
      </c>
      <c r="B10" s="135">
        <v>20.95591054313099</v>
      </c>
      <c r="C10" s="205"/>
      <c r="D10" s="136">
        <f>B10*B5</f>
        <v>293.38274760383388</v>
      </c>
      <c r="E10" s="121"/>
      <c r="F10" s="133"/>
      <c r="G10" s="137"/>
      <c r="H10" s="114"/>
      <c r="I10" s="114"/>
      <c r="J10" s="114"/>
      <c r="K10" s="114"/>
      <c r="L10" s="114"/>
      <c r="M10" s="114"/>
      <c r="N10" s="114"/>
      <c r="O10" s="114"/>
      <c r="AI10"/>
      <c r="AJ10"/>
      <c r="AK10"/>
      <c r="AL10"/>
      <c r="AM10"/>
      <c r="AN10"/>
      <c r="AO10"/>
      <c r="AP10"/>
      <c r="AQ10"/>
      <c r="AR10"/>
    </row>
    <row r="11" spans="1:44" x14ac:dyDescent="0.25">
      <c r="A11" s="5"/>
      <c r="B11" s="138">
        <v>24</v>
      </c>
      <c r="C11" s="139">
        <f>C8+C9</f>
        <v>336</v>
      </c>
      <c r="D11" s="139">
        <f>D8+D10</f>
        <v>336</v>
      </c>
      <c r="E11" s="140"/>
      <c r="F11" s="140"/>
      <c r="G11" s="140"/>
      <c r="H11" s="114"/>
      <c r="I11" s="114"/>
      <c r="J11" s="114"/>
      <c r="K11" s="114"/>
      <c r="L11" s="114"/>
      <c r="M11" s="114"/>
      <c r="N11" s="114"/>
      <c r="O11" s="114"/>
      <c r="AI11"/>
      <c r="AJ11"/>
      <c r="AK11"/>
      <c r="AL11"/>
      <c r="AM11"/>
      <c r="AN11"/>
      <c r="AO11"/>
      <c r="AP11"/>
      <c r="AQ11"/>
      <c r="AR11"/>
    </row>
    <row r="12" spans="1:44" ht="9" customHeight="1" x14ac:dyDescent="0.2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AI12"/>
      <c r="AJ12"/>
      <c r="AK12"/>
      <c r="AL12"/>
      <c r="AM12"/>
      <c r="AN12"/>
      <c r="AO12"/>
      <c r="AP12"/>
      <c r="AQ12"/>
      <c r="AR12"/>
    </row>
    <row r="13" spans="1:44" x14ac:dyDescent="0.25">
      <c r="A13" s="114"/>
      <c r="B13" s="114"/>
      <c r="C13" s="141">
        <f>(E5+D5)*B11</f>
        <v>240</v>
      </c>
      <c r="D13" s="141">
        <f>E5*B11</f>
        <v>216</v>
      </c>
      <c r="E13" s="114"/>
      <c r="F13" s="142" t="s">
        <v>64</v>
      </c>
      <c r="G13" s="114"/>
      <c r="H13" s="114"/>
      <c r="I13" s="114"/>
      <c r="J13" s="114"/>
      <c r="K13" s="114"/>
      <c r="L13" s="114"/>
      <c r="M13" s="114"/>
      <c r="N13" s="114"/>
      <c r="O13" s="114"/>
      <c r="AI13"/>
      <c r="AJ13"/>
      <c r="AK13"/>
      <c r="AL13"/>
      <c r="AM13"/>
      <c r="AN13"/>
      <c r="AO13"/>
      <c r="AP13"/>
      <c r="AQ13"/>
      <c r="AR13"/>
    </row>
    <row r="14" spans="1:44" ht="36" customHeight="1" x14ac:dyDescent="0.25">
      <c r="A14" s="206" t="s">
        <v>65</v>
      </c>
      <c r="B14" s="206"/>
      <c r="C14" s="143">
        <f>C9-C13</f>
        <v>57.826964856230063</v>
      </c>
      <c r="D14" s="143">
        <f>D10-D13</f>
        <v>77.382747603833877</v>
      </c>
      <c r="F14" s="207" t="str">
        <f>IF((AND(((B9+B10)/B11)&gt;((D5+E5)/B5),(B10/B11)&gt;(E5/B5))),E2,G2)</f>
        <v>puede representarse llegando los 14 pacientes, a los 24 meses</v>
      </c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9"/>
      <c r="AI14"/>
      <c r="AJ14"/>
      <c r="AK14"/>
      <c r="AL14"/>
      <c r="AM14"/>
      <c r="AN14"/>
      <c r="AO14"/>
      <c r="AP14"/>
      <c r="AQ14"/>
      <c r="AR14"/>
    </row>
    <row r="15" spans="1:44" ht="12.75" customHeight="1" x14ac:dyDescent="0.25">
      <c r="A15" s="144"/>
      <c r="B15" s="144"/>
      <c r="C15" s="144"/>
      <c r="D15" s="144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U15" s="58"/>
      <c r="V15" s="58"/>
      <c r="W15" s="58"/>
      <c r="X15" s="58"/>
      <c r="AI15"/>
      <c r="AJ15"/>
      <c r="AK15"/>
      <c r="AL15"/>
      <c r="AM15"/>
      <c r="AN15"/>
      <c r="AO15"/>
      <c r="AP15"/>
      <c r="AQ15"/>
      <c r="AR15"/>
    </row>
    <row r="16" spans="1:44" ht="12.75" customHeight="1" x14ac:dyDescent="0.25">
      <c r="A16" s="144"/>
      <c r="B16" s="144"/>
      <c r="C16" s="144"/>
      <c r="D16" s="144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U16" s="58"/>
      <c r="V16" s="58"/>
      <c r="W16" s="58"/>
      <c r="X16" s="58"/>
      <c r="AI16"/>
      <c r="AJ16"/>
      <c r="AK16"/>
      <c r="AL16"/>
      <c r="AM16"/>
      <c r="AN16"/>
      <c r="AO16"/>
      <c r="AP16"/>
      <c r="AQ16"/>
      <c r="AR16"/>
    </row>
    <row r="17" spans="1:44" ht="12.75" customHeight="1" x14ac:dyDescent="0.25">
      <c r="A17" s="144"/>
      <c r="B17" s="144"/>
      <c r="C17" s="144"/>
      <c r="D17" s="144"/>
      <c r="F17" s="58" t="s">
        <v>17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U17" s="58" t="s">
        <v>18</v>
      </c>
      <c r="V17" s="58"/>
      <c r="W17" s="58"/>
      <c r="X17" s="58"/>
      <c r="AI17"/>
      <c r="AJ17"/>
      <c r="AK17"/>
      <c r="AL17"/>
      <c r="AM17"/>
      <c r="AN17"/>
      <c r="AO17"/>
      <c r="AP17"/>
      <c r="AQ17"/>
      <c r="AR17"/>
    </row>
    <row r="18" spans="1:44" ht="15.75" thickBot="1" x14ac:dyDescent="0.3">
      <c r="D18" s="145"/>
      <c r="F18" s="58" t="s">
        <v>66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AI18"/>
      <c r="AJ18"/>
      <c r="AK18"/>
      <c r="AL18"/>
      <c r="AM18"/>
      <c r="AN18"/>
      <c r="AO18"/>
      <c r="AP18"/>
      <c r="AQ18"/>
      <c r="AR18"/>
    </row>
    <row r="19" spans="1:44" ht="15.75" x14ac:dyDescent="0.25">
      <c r="F19" s="181">
        <v>1</v>
      </c>
      <c r="G19" s="181">
        <v>2</v>
      </c>
      <c r="H19" s="181">
        <v>3</v>
      </c>
      <c r="I19" s="181">
        <v>4</v>
      </c>
      <c r="J19" s="181">
        <v>5</v>
      </c>
      <c r="K19" s="181">
        <v>6</v>
      </c>
      <c r="L19" s="181">
        <v>7</v>
      </c>
      <c r="M19" s="181">
        <v>8</v>
      </c>
      <c r="N19" s="181">
        <v>9</v>
      </c>
      <c r="O19" s="173">
        <v>10</v>
      </c>
      <c r="P19" s="146">
        <v>11</v>
      </c>
      <c r="Q19" s="146">
        <v>12</v>
      </c>
      <c r="R19" s="146">
        <v>13</v>
      </c>
      <c r="S19" s="147">
        <v>14</v>
      </c>
      <c r="U19" s="181">
        <v>1</v>
      </c>
      <c r="V19" s="181">
        <v>2</v>
      </c>
      <c r="W19" s="181">
        <v>3</v>
      </c>
      <c r="X19" s="181">
        <v>4</v>
      </c>
      <c r="Y19" s="181">
        <v>5</v>
      </c>
      <c r="Z19" s="181">
        <v>6</v>
      </c>
      <c r="AA19" s="181">
        <v>7</v>
      </c>
      <c r="AB19" s="181">
        <v>8</v>
      </c>
      <c r="AC19" s="181">
        <v>9</v>
      </c>
      <c r="AD19" s="174">
        <v>10</v>
      </c>
      <c r="AE19" s="146">
        <v>11</v>
      </c>
      <c r="AF19" s="146">
        <v>12</v>
      </c>
      <c r="AG19" s="146">
        <v>13</v>
      </c>
      <c r="AH19" s="147">
        <v>14</v>
      </c>
      <c r="AI19"/>
      <c r="AJ19"/>
      <c r="AK19"/>
      <c r="AL19"/>
      <c r="AM19"/>
      <c r="AN19"/>
      <c r="AO19"/>
      <c r="AP19"/>
      <c r="AQ19"/>
      <c r="AR19"/>
    </row>
    <row r="20" spans="1:44" x14ac:dyDescent="0.25">
      <c r="A20" s="148" t="s">
        <v>67</v>
      </c>
      <c r="B20" s="148"/>
      <c r="D20" s="149" t="s">
        <v>68</v>
      </c>
      <c r="E20" s="150">
        <v>1</v>
      </c>
      <c r="F20" s="151"/>
      <c r="G20" s="151"/>
      <c r="H20" s="152"/>
      <c r="I20" s="152"/>
      <c r="J20" s="152"/>
      <c r="K20" s="152"/>
      <c r="L20" s="152"/>
      <c r="M20" s="152"/>
      <c r="N20" s="152"/>
      <c r="O20" s="155"/>
      <c r="P20" s="151"/>
      <c r="Q20" s="151"/>
      <c r="R20" s="151"/>
      <c r="S20" s="156"/>
      <c r="T20" s="153"/>
      <c r="U20" s="151"/>
      <c r="V20" s="151"/>
      <c r="W20" s="152"/>
      <c r="X20" s="152"/>
      <c r="Y20" s="152"/>
      <c r="Z20" s="152"/>
      <c r="AA20" s="152"/>
      <c r="AB20" s="152"/>
      <c r="AC20" s="152"/>
      <c r="AD20" s="163"/>
      <c r="AE20" s="151"/>
      <c r="AF20" s="151"/>
      <c r="AG20" s="151"/>
      <c r="AH20" s="156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</row>
    <row r="21" spans="1:44" x14ac:dyDescent="0.25">
      <c r="A21" t="s">
        <v>70</v>
      </c>
      <c r="E21" s="150">
        <v>2</v>
      </c>
      <c r="F21" s="151"/>
      <c r="G21" s="151"/>
      <c r="H21" s="152"/>
      <c r="I21" s="152"/>
      <c r="J21" s="152"/>
      <c r="K21" s="152"/>
      <c r="L21" s="152"/>
      <c r="M21" s="152"/>
      <c r="N21" s="152"/>
      <c r="O21" s="155"/>
      <c r="P21" s="152"/>
      <c r="Q21" s="152"/>
      <c r="R21" s="152"/>
      <c r="S21" s="156"/>
      <c r="T21" s="153"/>
      <c r="U21" s="151"/>
      <c r="V21" s="151"/>
      <c r="W21" s="152"/>
      <c r="X21" s="152"/>
      <c r="Y21" s="152"/>
      <c r="Z21" s="152"/>
      <c r="AA21" s="152"/>
      <c r="AB21" s="152"/>
      <c r="AC21" s="152"/>
      <c r="AD21" s="163"/>
      <c r="AE21" s="152"/>
      <c r="AF21" s="152"/>
      <c r="AG21" s="152"/>
      <c r="AH21" s="156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</row>
    <row r="22" spans="1:44" x14ac:dyDescent="0.25">
      <c r="A22" t="s">
        <v>71</v>
      </c>
      <c r="E22" s="150">
        <v>3</v>
      </c>
      <c r="F22" s="151"/>
      <c r="G22" s="151"/>
      <c r="H22" s="152"/>
      <c r="I22" s="152"/>
      <c r="J22" s="152"/>
      <c r="K22" s="152"/>
      <c r="L22" s="152"/>
      <c r="M22" s="152"/>
      <c r="N22" s="152"/>
      <c r="O22" s="155"/>
      <c r="P22" s="152"/>
      <c r="Q22" s="152"/>
      <c r="R22" s="152"/>
      <c r="S22" s="156"/>
      <c r="T22" s="153"/>
      <c r="U22" s="151"/>
      <c r="V22" s="151"/>
      <c r="W22" s="152"/>
      <c r="X22" s="152"/>
      <c r="Y22" s="152"/>
      <c r="Z22" s="152"/>
      <c r="AA22" s="152"/>
      <c r="AB22" s="152"/>
      <c r="AC22" s="152"/>
      <c r="AD22" s="163"/>
      <c r="AE22" s="152"/>
      <c r="AF22" s="152"/>
      <c r="AG22" s="152"/>
      <c r="AH22" s="156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</row>
    <row r="23" spans="1:44" x14ac:dyDescent="0.25">
      <c r="E23" s="150">
        <v>4</v>
      </c>
      <c r="F23" s="151"/>
      <c r="G23" s="151"/>
      <c r="H23" s="152"/>
      <c r="I23" s="152"/>
      <c r="J23" s="152"/>
      <c r="K23" s="152"/>
      <c r="L23" s="152"/>
      <c r="M23" s="152"/>
      <c r="N23" s="152"/>
      <c r="O23" s="155"/>
      <c r="P23" s="152"/>
      <c r="Q23" s="152"/>
      <c r="R23" s="152"/>
      <c r="S23" s="156"/>
      <c r="T23" s="153"/>
      <c r="U23" s="151"/>
      <c r="V23" s="151"/>
      <c r="W23" s="152"/>
      <c r="X23" s="152"/>
      <c r="Y23" s="152"/>
      <c r="Z23" s="152"/>
      <c r="AA23" s="152"/>
      <c r="AB23" s="152"/>
      <c r="AC23" s="152"/>
      <c r="AD23" s="163"/>
      <c r="AE23" s="152"/>
      <c r="AF23" s="152"/>
      <c r="AG23" s="152"/>
      <c r="AH23" s="156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</row>
    <row r="24" spans="1:44" x14ac:dyDescent="0.25">
      <c r="E24" s="150">
        <v>5</v>
      </c>
      <c r="F24" s="151"/>
      <c r="G24" s="151"/>
      <c r="H24" s="152"/>
      <c r="I24" s="152"/>
      <c r="J24" s="152"/>
      <c r="K24" s="152"/>
      <c r="L24" s="152"/>
      <c r="M24" s="152"/>
      <c r="N24" s="152"/>
      <c r="O24" s="155"/>
      <c r="P24" s="152"/>
      <c r="Q24" s="152"/>
      <c r="R24" s="152"/>
      <c r="S24" s="156"/>
      <c r="T24" s="153"/>
      <c r="U24" s="151"/>
      <c r="V24" s="151"/>
      <c r="W24" s="152"/>
      <c r="X24" s="152"/>
      <c r="Y24" s="152"/>
      <c r="Z24" s="152"/>
      <c r="AA24" s="152"/>
      <c r="AB24" s="152"/>
      <c r="AC24" s="152"/>
      <c r="AD24" s="163"/>
      <c r="AE24" s="152"/>
      <c r="AF24" s="152"/>
      <c r="AG24" s="152"/>
      <c r="AH24" s="156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</row>
    <row r="25" spans="1:44" x14ac:dyDescent="0.25">
      <c r="E25" s="150">
        <v>6</v>
      </c>
      <c r="F25" s="151"/>
      <c r="G25" s="151"/>
      <c r="H25" s="152"/>
      <c r="I25" s="152"/>
      <c r="J25" s="152"/>
      <c r="K25" s="152"/>
      <c r="L25" s="152"/>
      <c r="M25" s="152"/>
      <c r="N25" s="152"/>
      <c r="O25" s="155"/>
      <c r="P25" s="152"/>
      <c r="Q25" s="152"/>
      <c r="R25" s="152"/>
      <c r="S25" s="156"/>
      <c r="T25" s="153"/>
      <c r="U25" s="151"/>
      <c r="V25" s="151"/>
      <c r="W25" s="152"/>
      <c r="X25" s="152"/>
      <c r="Y25" s="152"/>
      <c r="Z25" s="152"/>
      <c r="AA25" s="152"/>
      <c r="AB25" s="152"/>
      <c r="AC25" s="152"/>
      <c r="AD25" s="163"/>
      <c r="AE25" s="152"/>
      <c r="AF25" s="152"/>
      <c r="AG25" s="152"/>
      <c r="AH25" s="156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</row>
    <row r="26" spans="1:44" x14ac:dyDescent="0.25">
      <c r="E26" s="150">
        <v>7</v>
      </c>
      <c r="F26" s="151"/>
      <c r="G26" s="151"/>
      <c r="H26" s="152"/>
      <c r="I26" s="152"/>
      <c r="J26" s="152"/>
      <c r="K26" s="152"/>
      <c r="L26" s="152"/>
      <c r="M26" s="152"/>
      <c r="N26" s="152"/>
      <c r="O26" s="155"/>
      <c r="P26" s="152"/>
      <c r="Q26" s="152"/>
      <c r="R26" s="152"/>
      <c r="S26" s="156"/>
      <c r="U26" s="151"/>
      <c r="V26" s="151"/>
      <c r="W26" s="152"/>
      <c r="X26" s="152"/>
      <c r="Y26" s="152"/>
      <c r="Z26" s="152"/>
      <c r="AA26" s="152"/>
      <c r="AB26" s="152"/>
      <c r="AC26" s="152"/>
      <c r="AD26" s="163"/>
      <c r="AE26" s="152"/>
      <c r="AF26" s="152"/>
      <c r="AG26" s="152"/>
      <c r="AH26" s="156"/>
    </row>
    <row r="27" spans="1:44" x14ac:dyDescent="0.25">
      <c r="E27" s="150">
        <v>8</v>
      </c>
      <c r="F27" s="151"/>
      <c r="G27" s="151"/>
      <c r="H27" s="152"/>
      <c r="I27" s="152"/>
      <c r="J27" s="152"/>
      <c r="K27" s="152"/>
      <c r="L27" s="152"/>
      <c r="M27" s="152"/>
      <c r="N27" s="152"/>
      <c r="O27" s="155"/>
      <c r="P27" s="152"/>
      <c r="Q27" s="152"/>
      <c r="R27" s="152"/>
      <c r="S27" s="156"/>
      <c r="U27" s="151"/>
      <c r="V27" s="151"/>
      <c r="W27" s="152"/>
      <c r="X27" s="152"/>
      <c r="Y27" s="152"/>
      <c r="Z27" s="152"/>
      <c r="AA27" s="152"/>
      <c r="AB27" s="152"/>
      <c r="AC27" s="152"/>
      <c r="AD27" s="163"/>
      <c r="AE27" s="152"/>
      <c r="AF27" s="152"/>
      <c r="AG27" s="152"/>
      <c r="AH27" s="156"/>
    </row>
    <row r="28" spans="1:44" x14ac:dyDescent="0.25">
      <c r="E28" s="150">
        <v>9</v>
      </c>
      <c r="F28" s="151"/>
      <c r="G28" s="151"/>
      <c r="H28" s="152"/>
      <c r="I28" s="152"/>
      <c r="J28" s="152"/>
      <c r="K28" s="152"/>
      <c r="L28" s="152"/>
      <c r="M28" s="152"/>
      <c r="N28" s="152"/>
      <c r="O28" s="155"/>
      <c r="P28" s="152"/>
      <c r="Q28" s="152"/>
      <c r="R28" s="152"/>
      <c r="S28" s="156"/>
      <c r="U28" s="151"/>
      <c r="V28" s="151"/>
      <c r="W28" s="152"/>
      <c r="X28" s="152"/>
      <c r="Y28" s="152"/>
      <c r="Z28" s="152"/>
      <c r="AA28" s="152"/>
      <c r="AB28" s="152"/>
      <c r="AC28" s="152"/>
      <c r="AD28" s="163"/>
      <c r="AE28" s="152"/>
      <c r="AF28" s="152"/>
      <c r="AG28" s="152"/>
      <c r="AH28" s="156"/>
    </row>
    <row r="29" spans="1:44" x14ac:dyDescent="0.25">
      <c r="E29" s="150">
        <v>10</v>
      </c>
      <c r="F29" s="151"/>
      <c r="G29" s="151"/>
      <c r="H29" s="152"/>
      <c r="I29" s="152"/>
      <c r="J29" s="152"/>
      <c r="K29" s="152"/>
      <c r="L29" s="152"/>
      <c r="M29" s="152"/>
      <c r="N29" s="152"/>
      <c r="O29" s="155"/>
      <c r="P29" s="152"/>
      <c r="Q29" s="152"/>
      <c r="R29" s="152"/>
      <c r="S29" s="156"/>
      <c r="U29" s="151"/>
      <c r="V29" s="151"/>
      <c r="W29" s="152"/>
      <c r="X29" s="152"/>
      <c r="Y29" s="152"/>
      <c r="Z29" s="152"/>
      <c r="AA29" s="152"/>
      <c r="AB29" s="152"/>
      <c r="AC29" s="152"/>
      <c r="AD29" s="163"/>
      <c r="AE29" s="152"/>
      <c r="AF29" s="152"/>
      <c r="AG29" s="152"/>
      <c r="AH29" s="156"/>
    </row>
    <row r="30" spans="1:44" x14ac:dyDescent="0.25">
      <c r="E30" s="150">
        <v>11</v>
      </c>
      <c r="F30" s="151"/>
      <c r="G30" s="151"/>
      <c r="H30" s="152"/>
      <c r="I30" s="152"/>
      <c r="J30" s="152"/>
      <c r="K30" s="152"/>
      <c r="L30" s="152"/>
      <c r="M30" s="152"/>
      <c r="N30" s="152"/>
      <c r="O30" s="155"/>
      <c r="P30" s="152"/>
      <c r="Q30" s="152"/>
      <c r="R30" s="152"/>
      <c r="S30" s="156"/>
      <c r="U30" s="151"/>
      <c r="V30" s="151"/>
      <c r="W30" s="152"/>
      <c r="X30" s="152"/>
      <c r="Y30" s="152"/>
      <c r="Z30" s="152"/>
      <c r="AA30" s="152"/>
      <c r="AB30" s="152"/>
      <c r="AC30" s="152"/>
      <c r="AD30" s="163"/>
      <c r="AE30" s="152"/>
      <c r="AF30" s="152"/>
      <c r="AG30" s="152"/>
      <c r="AH30" s="156"/>
    </row>
    <row r="31" spans="1:44" x14ac:dyDescent="0.25">
      <c r="E31" s="150">
        <v>12</v>
      </c>
      <c r="F31" s="151"/>
      <c r="G31" s="151"/>
      <c r="H31" s="152"/>
      <c r="I31" s="152"/>
      <c r="J31" s="152"/>
      <c r="K31" s="152"/>
      <c r="L31" s="152"/>
      <c r="M31" s="152"/>
      <c r="N31" s="152"/>
      <c r="O31" s="155"/>
      <c r="P31" s="152"/>
      <c r="Q31" s="152"/>
      <c r="R31" s="152"/>
      <c r="S31" s="156"/>
      <c r="U31" s="151"/>
      <c r="V31" s="151"/>
      <c r="W31" s="152"/>
      <c r="X31" s="152"/>
      <c r="Y31" s="152"/>
      <c r="Z31" s="152"/>
      <c r="AA31" s="152"/>
      <c r="AB31" s="152"/>
      <c r="AC31" s="152"/>
      <c r="AD31" s="163"/>
      <c r="AE31" s="152"/>
      <c r="AF31" s="152"/>
      <c r="AG31" s="152"/>
      <c r="AH31" s="156"/>
    </row>
    <row r="32" spans="1:44" x14ac:dyDescent="0.25">
      <c r="E32" s="150">
        <v>13</v>
      </c>
      <c r="F32" s="151"/>
      <c r="G32" s="151"/>
      <c r="H32" s="152"/>
      <c r="I32" s="152"/>
      <c r="J32" s="152"/>
      <c r="K32" s="152"/>
      <c r="L32" s="152"/>
      <c r="M32" s="152"/>
      <c r="N32" s="152"/>
      <c r="O32" s="155"/>
      <c r="P32" s="152"/>
      <c r="Q32" s="152"/>
      <c r="R32" s="152"/>
      <c r="S32" s="156"/>
      <c r="U32" s="151"/>
      <c r="V32" s="151"/>
      <c r="W32" s="152"/>
      <c r="X32" s="152"/>
      <c r="Y32" s="152"/>
      <c r="Z32" s="152"/>
      <c r="AA32" s="152"/>
      <c r="AB32" s="152"/>
      <c r="AC32" s="152"/>
      <c r="AD32" s="163"/>
      <c r="AE32" s="152"/>
      <c r="AF32" s="152"/>
      <c r="AG32" s="152"/>
      <c r="AH32" s="156"/>
    </row>
    <row r="33" spans="5:44" x14ac:dyDescent="0.25">
      <c r="E33" s="150">
        <v>14</v>
      </c>
      <c r="F33" s="151"/>
      <c r="G33" s="151"/>
      <c r="H33" s="152"/>
      <c r="I33" s="152"/>
      <c r="J33" s="152"/>
      <c r="K33" s="152"/>
      <c r="L33" s="152"/>
      <c r="M33" s="152"/>
      <c r="N33" s="152"/>
      <c r="O33" s="155"/>
      <c r="P33" s="151"/>
      <c r="Q33" s="151"/>
      <c r="R33" s="158"/>
      <c r="S33" s="159"/>
      <c r="U33" s="151"/>
      <c r="V33" s="151"/>
      <c r="W33" s="152"/>
      <c r="X33" s="152"/>
      <c r="Y33" s="152"/>
      <c r="Z33" s="152"/>
      <c r="AA33" s="152"/>
      <c r="AB33" s="152"/>
      <c r="AC33" s="152"/>
      <c r="AD33" s="163"/>
      <c r="AE33" s="152"/>
      <c r="AF33" s="152"/>
      <c r="AG33" s="152"/>
      <c r="AH33" s="156"/>
    </row>
    <row r="34" spans="5:44" x14ac:dyDescent="0.25">
      <c r="E34" s="150">
        <v>15</v>
      </c>
      <c r="F34" s="151"/>
      <c r="G34" s="151"/>
      <c r="H34" s="152"/>
      <c r="I34" s="152"/>
      <c r="J34" s="152"/>
      <c r="K34" s="152"/>
      <c r="L34" s="152"/>
      <c r="M34" s="152"/>
      <c r="N34" s="152"/>
      <c r="O34" s="155"/>
      <c r="P34" s="158"/>
      <c r="Q34" s="158"/>
      <c r="R34" s="158"/>
      <c r="S34" s="159"/>
      <c r="U34" s="151"/>
      <c r="V34" s="151"/>
      <c r="W34" s="152"/>
      <c r="X34" s="152"/>
      <c r="Y34" s="152"/>
      <c r="Z34" s="152"/>
      <c r="AA34" s="152"/>
      <c r="AB34" s="152"/>
      <c r="AC34" s="152"/>
      <c r="AD34" s="163"/>
      <c r="AE34" s="152"/>
      <c r="AF34" s="152"/>
      <c r="AG34" s="152"/>
      <c r="AH34" s="156"/>
    </row>
    <row r="35" spans="5:44" x14ac:dyDescent="0.25">
      <c r="E35" s="150">
        <v>16</v>
      </c>
      <c r="F35" s="151"/>
      <c r="G35" s="151"/>
      <c r="H35" s="152"/>
      <c r="I35" s="152"/>
      <c r="J35" s="152"/>
      <c r="K35" s="152"/>
      <c r="L35" s="152"/>
      <c r="M35" s="152"/>
      <c r="N35" s="152"/>
      <c r="O35" s="155"/>
      <c r="P35" s="158"/>
      <c r="Q35" s="158"/>
      <c r="R35" s="158"/>
      <c r="S35" s="159"/>
      <c r="U35" s="151"/>
      <c r="V35" s="151"/>
      <c r="W35" s="152"/>
      <c r="X35" s="152"/>
      <c r="Y35" s="152"/>
      <c r="Z35" s="152"/>
      <c r="AA35" s="152"/>
      <c r="AB35" s="152"/>
      <c r="AC35" s="152"/>
      <c r="AD35" s="163"/>
      <c r="AE35" s="151"/>
      <c r="AF35" s="158"/>
      <c r="AG35" s="158"/>
      <c r="AH35" s="159"/>
    </row>
    <row r="36" spans="5:44" x14ac:dyDescent="0.25">
      <c r="E36" s="150">
        <v>17</v>
      </c>
      <c r="F36" s="151"/>
      <c r="G36" s="151"/>
      <c r="H36" s="152"/>
      <c r="I36" s="152"/>
      <c r="J36" s="152"/>
      <c r="K36" s="152"/>
      <c r="L36" s="152"/>
      <c r="M36" s="152"/>
      <c r="N36" s="152"/>
      <c r="O36" s="155"/>
      <c r="P36" s="158"/>
      <c r="Q36" s="158"/>
      <c r="R36" s="158"/>
      <c r="S36" s="159"/>
      <c r="U36" s="151"/>
      <c r="V36" s="151"/>
      <c r="W36" s="152"/>
      <c r="X36" s="152"/>
      <c r="Y36" s="152"/>
      <c r="Z36" s="152"/>
      <c r="AA36" s="152"/>
      <c r="AB36" s="152"/>
      <c r="AC36" s="152"/>
      <c r="AD36" s="165"/>
      <c r="AE36" s="158"/>
      <c r="AF36" s="158"/>
      <c r="AG36" s="158"/>
      <c r="AH36" s="159"/>
    </row>
    <row r="37" spans="5:44" x14ac:dyDescent="0.25">
      <c r="E37" s="150">
        <v>18</v>
      </c>
      <c r="F37" s="151"/>
      <c r="G37" s="151"/>
      <c r="H37" s="152"/>
      <c r="I37" s="152"/>
      <c r="J37" s="152"/>
      <c r="K37" s="152"/>
      <c r="L37" s="152"/>
      <c r="M37" s="152"/>
      <c r="N37" s="152"/>
      <c r="O37" s="155"/>
      <c r="P37" s="158"/>
      <c r="Q37" s="158"/>
      <c r="R37" s="158"/>
      <c r="S37" s="159"/>
      <c r="U37" s="151"/>
      <c r="V37" s="151"/>
      <c r="W37" s="152"/>
      <c r="X37" s="152"/>
      <c r="Y37" s="152"/>
      <c r="Z37" s="152"/>
      <c r="AA37" s="152"/>
      <c r="AB37" s="152"/>
      <c r="AC37" s="152"/>
      <c r="AD37" s="165"/>
      <c r="AE37" s="158"/>
      <c r="AF37" s="158"/>
      <c r="AG37" s="158"/>
      <c r="AH37" s="159"/>
    </row>
    <row r="38" spans="5:44" x14ac:dyDescent="0.25">
      <c r="E38" s="150">
        <v>19</v>
      </c>
      <c r="F38" s="151"/>
      <c r="G38" s="151"/>
      <c r="H38" s="152"/>
      <c r="I38" s="152"/>
      <c r="J38" s="152"/>
      <c r="K38" s="152"/>
      <c r="L38" s="152"/>
      <c r="M38" s="152"/>
      <c r="N38" s="152"/>
      <c r="O38" s="155"/>
      <c r="P38" s="158"/>
      <c r="Q38" s="158"/>
      <c r="R38" s="158"/>
      <c r="S38" s="159"/>
      <c r="U38" s="151"/>
      <c r="V38" s="151"/>
      <c r="W38" s="152"/>
      <c r="X38" s="152"/>
      <c r="Y38" s="152"/>
      <c r="Z38" s="152"/>
      <c r="AA38" s="152"/>
      <c r="AB38" s="152"/>
      <c r="AC38" s="152"/>
      <c r="AD38" s="165"/>
      <c r="AE38" s="158"/>
      <c r="AF38" s="158"/>
      <c r="AG38" s="158"/>
      <c r="AH38" s="159"/>
    </row>
    <row r="39" spans="5:44" x14ac:dyDescent="0.25">
      <c r="E39" s="150">
        <v>20</v>
      </c>
      <c r="F39" s="151"/>
      <c r="G39" s="151"/>
      <c r="H39" s="152"/>
      <c r="I39" s="152"/>
      <c r="J39" s="152"/>
      <c r="K39" s="152"/>
      <c r="L39" s="152"/>
      <c r="M39" s="152"/>
      <c r="N39" s="152"/>
      <c r="O39" s="155"/>
      <c r="P39" s="158"/>
      <c r="Q39" s="158"/>
      <c r="R39" s="158"/>
      <c r="S39" s="159"/>
      <c r="U39" s="151"/>
      <c r="V39" s="151"/>
      <c r="W39" s="152"/>
      <c r="X39" s="152"/>
      <c r="Y39" s="152"/>
      <c r="Z39" s="152"/>
      <c r="AA39" s="152"/>
      <c r="AB39" s="152"/>
      <c r="AC39" s="152"/>
      <c r="AD39" s="165"/>
      <c r="AE39" s="158"/>
      <c r="AF39" s="158"/>
      <c r="AG39" s="158"/>
      <c r="AH39" s="159"/>
    </row>
    <row r="40" spans="5:44" x14ac:dyDescent="0.25">
      <c r="E40" s="150">
        <v>21</v>
      </c>
      <c r="F40" s="151"/>
      <c r="G40" s="151"/>
      <c r="H40" s="152"/>
      <c r="I40" s="152"/>
      <c r="J40" s="152"/>
      <c r="K40" s="152"/>
      <c r="L40" s="152"/>
      <c r="M40" s="152"/>
      <c r="N40" s="152"/>
      <c r="O40" s="155"/>
      <c r="P40" s="158"/>
      <c r="Q40" s="158"/>
      <c r="R40" s="158"/>
      <c r="S40" s="159"/>
      <c r="U40" s="151"/>
      <c r="V40" s="151"/>
      <c r="W40" s="152"/>
      <c r="X40" s="152"/>
      <c r="Y40" s="152"/>
      <c r="Z40" s="152"/>
      <c r="AA40" s="152"/>
      <c r="AB40" s="152"/>
      <c r="AC40" s="152"/>
      <c r="AD40" s="165"/>
      <c r="AE40" s="158"/>
      <c r="AF40" s="158"/>
      <c r="AG40" s="158"/>
      <c r="AH40" s="159"/>
    </row>
    <row r="41" spans="5:44" x14ac:dyDescent="0.25">
      <c r="E41" s="150">
        <v>22</v>
      </c>
      <c r="F41" s="151"/>
      <c r="G41" s="151"/>
      <c r="H41" s="152"/>
      <c r="I41" s="152"/>
      <c r="J41" s="152"/>
      <c r="K41" s="152"/>
      <c r="L41" s="152"/>
      <c r="M41" s="152"/>
      <c r="N41" s="152"/>
      <c r="O41" s="155"/>
      <c r="P41" s="158"/>
      <c r="Q41" s="158"/>
      <c r="R41" s="158"/>
      <c r="S41" s="159"/>
      <c r="U41" s="151"/>
      <c r="V41" s="151"/>
      <c r="W41" s="152"/>
      <c r="X41" s="152"/>
      <c r="Y41" s="152"/>
      <c r="Z41" s="152"/>
      <c r="AA41" s="152"/>
      <c r="AB41" s="152"/>
      <c r="AC41" s="152"/>
      <c r="AD41" s="165"/>
      <c r="AE41" s="158"/>
      <c r="AF41" s="158"/>
      <c r="AG41" s="158"/>
      <c r="AH41" s="159"/>
    </row>
    <row r="42" spans="5:44" x14ac:dyDescent="0.25">
      <c r="E42" s="150">
        <v>23</v>
      </c>
      <c r="F42" s="151"/>
      <c r="G42" s="151"/>
      <c r="H42" s="152"/>
      <c r="I42" s="152"/>
      <c r="J42" s="152"/>
      <c r="K42" s="152"/>
      <c r="L42" s="152"/>
      <c r="M42" s="152"/>
      <c r="N42" s="152"/>
      <c r="O42" s="155"/>
      <c r="P42" s="158"/>
      <c r="Q42" s="158"/>
      <c r="R42" s="158"/>
      <c r="S42" s="159"/>
      <c r="U42" s="151"/>
      <c r="V42" s="151"/>
      <c r="W42" s="152"/>
      <c r="X42" s="152"/>
      <c r="Y42" s="152"/>
      <c r="Z42" s="152"/>
      <c r="AA42" s="152"/>
      <c r="AB42" s="152"/>
      <c r="AC42" s="152"/>
      <c r="AD42" s="165"/>
      <c r="AE42" s="158"/>
      <c r="AF42" s="158"/>
      <c r="AG42" s="158"/>
      <c r="AH42" s="159"/>
    </row>
    <row r="43" spans="5:44" ht="15.75" thickBot="1" x14ac:dyDescent="0.3">
      <c r="E43" s="150">
        <v>24</v>
      </c>
      <c r="F43" s="151"/>
      <c r="G43" s="151"/>
      <c r="H43" s="152"/>
      <c r="I43" s="152"/>
      <c r="J43" s="152"/>
      <c r="K43" s="152"/>
      <c r="L43" s="152"/>
      <c r="M43" s="152"/>
      <c r="N43" s="152"/>
      <c r="O43" s="155"/>
      <c r="P43" s="158"/>
      <c r="Q43" s="158"/>
      <c r="R43" s="158"/>
      <c r="S43" s="159"/>
      <c r="U43" s="151"/>
      <c r="V43" s="151"/>
      <c r="W43" s="152"/>
      <c r="X43" s="152"/>
      <c r="Y43" s="152"/>
      <c r="Z43" s="152"/>
      <c r="AA43" s="152"/>
      <c r="AB43" s="152"/>
      <c r="AC43" s="152"/>
      <c r="AD43" s="165"/>
      <c r="AE43" s="158"/>
      <c r="AF43" s="158"/>
      <c r="AG43" s="158"/>
      <c r="AH43" s="159"/>
    </row>
    <row r="44" spans="5:44" s="177" customFormat="1" ht="16.5" thickBot="1" x14ac:dyDescent="0.3">
      <c r="F44" s="182">
        <v>1</v>
      </c>
      <c r="G44" s="182">
        <v>2</v>
      </c>
      <c r="H44" s="182">
        <v>3</v>
      </c>
      <c r="I44" s="182">
        <v>4</v>
      </c>
      <c r="J44" s="182">
        <v>5</v>
      </c>
      <c r="K44" s="182">
        <v>6</v>
      </c>
      <c r="L44" s="182">
        <v>7</v>
      </c>
      <c r="M44" s="182">
        <v>8</v>
      </c>
      <c r="N44" s="182">
        <v>9</v>
      </c>
      <c r="O44" s="186">
        <v>10</v>
      </c>
      <c r="P44" s="178">
        <v>11</v>
      </c>
      <c r="Q44" s="178">
        <v>12</v>
      </c>
      <c r="R44" s="178">
        <v>13</v>
      </c>
      <c r="S44" s="179">
        <v>14</v>
      </c>
      <c r="U44" s="182">
        <v>1</v>
      </c>
      <c r="V44" s="182">
        <v>2</v>
      </c>
      <c r="W44" s="182">
        <v>3</v>
      </c>
      <c r="X44" s="182">
        <v>4</v>
      </c>
      <c r="Y44" s="182">
        <v>5</v>
      </c>
      <c r="Z44" s="182">
        <v>6</v>
      </c>
      <c r="AA44" s="182">
        <v>7</v>
      </c>
      <c r="AB44" s="182">
        <v>8</v>
      </c>
      <c r="AC44" s="182">
        <v>9</v>
      </c>
      <c r="AD44" s="187">
        <v>10</v>
      </c>
      <c r="AE44" s="178">
        <v>11</v>
      </c>
      <c r="AF44" s="178">
        <v>12</v>
      </c>
      <c r="AG44" s="178">
        <v>13</v>
      </c>
      <c r="AH44" s="179">
        <v>14</v>
      </c>
      <c r="AJ44" s="180"/>
      <c r="AK44" s="180"/>
      <c r="AL44" s="180"/>
      <c r="AM44" s="180"/>
      <c r="AN44" s="180"/>
      <c r="AO44" s="180"/>
      <c r="AP44" s="180"/>
      <c r="AQ44" s="180"/>
      <c r="AR44" s="180"/>
    </row>
    <row r="45" spans="5:44" x14ac:dyDescent="0.25">
      <c r="F45" s="58" t="s">
        <v>66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AI45"/>
      <c r="AJ45"/>
      <c r="AK45"/>
      <c r="AL45"/>
      <c r="AM45"/>
      <c r="AN45"/>
      <c r="AO45"/>
      <c r="AP45"/>
      <c r="AQ45"/>
      <c r="AR45"/>
    </row>
    <row r="46" spans="5:44" x14ac:dyDescent="0.25">
      <c r="F46" s="58" t="s">
        <v>17</v>
      </c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 t="s">
        <v>18</v>
      </c>
      <c r="V46" s="58"/>
      <c r="W46" s="58"/>
      <c r="X46" s="58"/>
      <c r="AI46"/>
      <c r="AJ46"/>
      <c r="AK46"/>
      <c r="AL46"/>
      <c r="AM46"/>
      <c r="AN46"/>
      <c r="AO46"/>
      <c r="AP46"/>
      <c r="AQ46"/>
      <c r="AR46"/>
    </row>
  </sheetData>
  <mergeCells count="4">
    <mergeCell ref="D8:D9"/>
    <mergeCell ref="C9:C10"/>
    <mergeCell ref="A14:B14"/>
    <mergeCell ref="F14:S1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4" zoomScaleNormal="100" workbookViewId="0">
      <selection activeCell="A4" sqref="A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7" width="3.7109375" customWidth="1"/>
    <col min="8" max="12" width="3.7109375" style="157" customWidth="1"/>
    <col min="13" max="17" width="3.7109375" customWidth="1"/>
  </cols>
  <sheetData>
    <row r="1" spans="1:16" hidden="1" x14ac:dyDescent="0.25">
      <c r="A1" s="112" t="str">
        <f>B7</f>
        <v>meses</v>
      </c>
      <c r="B1" s="112" t="s">
        <v>56</v>
      </c>
      <c r="C1" s="112" t="s">
        <v>57</v>
      </c>
      <c r="D1" s="112" t="s">
        <v>58</v>
      </c>
      <c r="E1" s="112"/>
      <c r="F1" s="112"/>
      <c r="H1"/>
      <c r="I1"/>
      <c r="J1"/>
      <c r="K1"/>
      <c r="L1"/>
    </row>
    <row r="2" spans="1:16" hidden="1" x14ac:dyDescent="0.25">
      <c r="A2" s="112" t="s">
        <v>59</v>
      </c>
      <c r="B2" s="112" t="s">
        <v>60</v>
      </c>
      <c r="C2" s="112" t="s">
        <v>61</v>
      </c>
      <c r="D2" s="112" t="s">
        <v>62</v>
      </c>
      <c r="E2" s="112" t="str">
        <f>CONCATENATE(B2," ",B5," ",C2," ",B11," ",B7)</f>
        <v>puede representarse llegando los 5 pacientes, a los 24 meses</v>
      </c>
      <c r="F2" s="112"/>
      <c r="H2"/>
      <c r="I2"/>
      <c r="J2"/>
      <c r="K2"/>
      <c r="L2"/>
    </row>
    <row r="3" spans="1:16" hidden="1" x14ac:dyDescent="0.25">
      <c r="A3" s="114"/>
      <c r="C3" s="114"/>
      <c r="D3" s="114"/>
      <c r="E3" s="114"/>
      <c r="F3" s="114"/>
      <c r="H3"/>
      <c r="I3"/>
      <c r="J3"/>
      <c r="K3"/>
      <c r="L3"/>
    </row>
    <row r="4" spans="1:16" ht="18.75" x14ac:dyDescent="0.3">
      <c r="A4" s="184" t="s">
        <v>72</v>
      </c>
      <c r="D4" s="114"/>
      <c r="E4" s="114"/>
      <c r="F4" s="114"/>
      <c r="H4" s="1" t="s">
        <v>52</v>
      </c>
      <c r="I4"/>
      <c r="J4"/>
      <c r="K4"/>
      <c r="L4"/>
    </row>
    <row r="5" spans="1:16" x14ac:dyDescent="0.25">
      <c r="A5" s="116" t="s">
        <v>63</v>
      </c>
      <c r="B5" s="117">
        <f>E5+D5+C5</f>
        <v>5</v>
      </c>
      <c r="C5" s="118">
        <v>2</v>
      </c>
      <c r="D5" s="119">
        <v>1</v>
      </c>
      <c r="E5" s="120">
        <v>2</v>
      </c>
      <c r="H5" s="3" t="s">
        <v>53</v>
      </c>
      <c r="I5"/>
      <c r="J5"/>
      <c r="K5"/>
      <c r="L5"/>
    </row>
    <row r="6" spans="1:16" ht="8.25" customHeight="1" x14ac:dyDescent="0.25">
      <c r="A6" s="114"/>
      <c r="C6" s="121"/>
      <c r="D6" s="122"/>
      <c r="E6" s="123"/>
      <c r="F6" s="114"/>
      <c r="H6"/>
      <c r="I6"/>
      <c r="J6"/>
      <c r="K6"/>
      <c r="L6"/>
    </row>
    <row r="7" spans="1:16" ht="38.25" x14ac:dyDescent="0.25">
      <c r="A7" s="2"/>
      <c r="B7" s="124" t="s">
        <v>1</v>
      </c>
      <c r="C7" s="125" t="str">
        <f>CONCATENATE(A1," ",B1," ",B5," ",C1)</f>
        <v>meses de los 5 del grupo Interv</v>
      </c>
      <c r="D7" s="125" t="str">
        <f>CONCATENATE(A1," ",B1," ",B5," ",D1)</f>
        <v>meses de los 5 del grupo Contr</v>
      </c>
      <c r="E7" s="114"/>
      <c r="F7" s="114"/>
      <c r="H7"/>
      <c r="I7"/>
      <c r="J7"/>
      <c r="K7"/>
      <c r="L7"/>
    </row>
    <row r="8" spans="1:16" ht="26.25" x14ac:dyDescent="0.25">
      <c r="A8" s="126" t="s">
        <v>21</v>
      </c>
      <c r="B8" s="127">
        <v>8.9001148105625738</v>
      </c>
      <c r="C8" s="128">
        <f>B8*B5</f>
        <v>44.500574052812865</v>
      </c>
      <c r="D8" s="204">
        <f>(B8+B9)*B5</f>
        <v>65.235361653272108</v>
      </c>
      <c r="E8" s="129"/>
      <c r="F8" s="129"/>
      <c r="H8"/>
      <c r="I8"/>
      <c r="J8"/>
      <c r="K8"/>
      <c r="L8"/>
    </row>
    <row r="9" spans="1:16" ht="26.25" x14ac:dyDescent="0.25">
      <c r="A9" s="131" t="s">
        <v>23</v>
      </c>
      <c r="B9" s="132">
        <v>4.1469575200918474</v>
      </c>
      <c r="C9" s="205">
        <f>(B10+B9)*B5</f>
        <v>75.499425947187135</v>
      </c>
      <c r="D9" s="204"/>
      <c r="E9" s="122"/>
      <c r="F9" s="133"/>
      <c r="H9"/>
      <c r="I9"/>
      <c r="J9"/>
      <c r="K9"/>
      <c r="L9"/>
    </row>
    <row r="10" spans="1:16" ht="26.25" x14ac:dyDescent="0.25">
      <c r="A10" s="134" t="s">
        <v>22</v>
      </c>
      <c r="B10" s="135">
        <v>10.952927669345581</v>
      </c>
      <c r="C10" s="205"/>
      <c r="D10" s="136">
        <f>B10*B5</f>
        <v>54.764638346727907</v>
      </c>
      <c r="E10" s="121"/>
      <c r="F10" s="133"/>
      <c r="H10"/>
      <c r="I10"/>
      <c r="J10"/>
      <c r="K10"/>
      <c r="L10"/>
    </row>
    <row r="11" spans="1:16" x14ac:dyDescent="0.25">
      <c r="A11" s="5"/>
      <c r="B11" s="138">
        <v>24</v>
      </c>
      <c r="C11" s="139">
        <f>C8+C9</f>
        <v>120</v>
      </c>
      <c r="D11" s="139">
        <f>D8+D10</f>
        <v>120.00000000000001</v>
      </c>
      <c r="E11" s="140"/>
      <c r="F11" s="140"/>
      <c r="H11"/>
      <c r="I11"/>
      <c r="J11"/>
      <c r="K11"/>
      <c r="L11"/>
    </row>
    <row r="12" spans="1:16" ht="9" customHeight="1" x14ac:dyDescent="0.25">
      <c r="A12" s="114"/>
      <c r="B12" s="114"/>
      <c r="C12" s="114"/>
      <c r="D12" s="114"/>
      <c r="E12" s="114"/>
      <c r="F12" s="114"/>
      <c r="H12"/>
      <c r="I12"/>
      <c r="J12"/>
      <c r="K12"/>
      <c r="L12"/>
    </row>
    <row r="13" spans="1:16" x14ac:dyDescent="0.25">
      <c r="A13" s="114"/>
      <c r="B13" s="114"/>
      <c r="C13" s="141">
        <f>(E5+D5)*B11</f>
        <v>72</v>
      </c>
      <c r="D13" s="141">
        <f>E5*B11</f>
        <v>48</v>
      </c>
      <c r="E13" s="114"/>
      <c r="F13" s="142" t="s">
        <v>64</v>
      </c>
      <c r="H13"/>
      <c r="I13"/>
      <c r="J13"/>
      <c r="K13"/>
      <c r="L13"/>
    </row>
    <row r="14" spans="1:16" ht="36" customHeight="1" x14ac:dyDescent="0.25">
      <c r="A14" s="206" t="s">
        <v>65</v>
      </c>
      <c r="B14" s="206"/>
      <c r="C14" s="143">
        <f>C9-C13</f>
        <v>3.4994259471871345</v>
      </c>
      <c r="D14" s="143">
        <f>D10-D13</f>
        <v>6.7646383467279065</v>
      </c>
      <c r="F14" s="210" t="str">
        <f>IF((AND(((B9+B10)/B11)&gt;((D5+E5)/B5),(B10/B11)&gt;(E5/B5))),E2,#REF!)</f>
        <v>puede representarse llegando los 5 pacientes, a los 24 meses</v>
      </c>
      <c r="G14" s="211"/>
      <c r="H14" s="211"/>
      <c r="I14" s="211"/>
      <c r="J14" s="211"/>
      <c r="K14" s="211"/>
      <c r="L14" s="211"/>
      <c r="M14" s="211"/>
      <c r="N14" s="211"/>
      <c r="O14" s="211"/>
      <c r="P14" s="212"/>
    </row>
    <row r="16" spans="1:16" x14ac:dyDescent="0.25">
      <c r="F16" s="58" t="s">
        <v>17</v>
      </c>
      <c r="G16" s="58"/>
      <c r="H16" s="58"/>
      <c r="I16" s="58"/>
      <c r="J16" s="58"/>
      <c r="K16" s="58"/>
      <c r="L16" s="58" t="s">
        <v>18</v>
      </c>
    </row>
    <row r="17" spans="1:16" ht="15.75" thickBot="1" x14ac:dyDescent="0.3">
      <c r="A17" s="148" t="s">
        <v>69</v>
      </c>
      <c r="B17" s="148"/>
      <c r="D17" s="145"/>
      <c r="F17" s="58" t="s">
        <v>66</v>
      </c>
      <c r="H17"/>
      <c r="I17"/>
      <c r="J17"/>
      <c r="K17"/>
      <c r="L17" s="58" t="s">
        <v>66</v>
      </c>
    </row>
    <row r="18" spans="1:16" ht="15.75" x14ac:dyDescent="0.25">
      <c r="A18" t="s">
        <v>70</v>
      </c>
      <c r="F18" s="181">
        <v>1</v>
      </c>
      <c r="G18" s="181">
        <v>2</v>
      </c>
      <c r="H18" s="173">
        <v>3</v>
      </c>
      <c r="I18" s="146">
        <v>4</v>
      </c>
      <c r="J18" s="147">
        <v>5</v>
      </c>
      <c r="K18"/>
      <c r="L18" s="172">
        <v>1</v>
      </c>
      <c r="M18" s="172">
        <v>2</v>
      </c>
      <c r="N18" s="174">
        <v>3</v>
      </c>
      <c r="O18" s="146">
        <v>4</v>
      </c>
      <c r="P18" s="147">
        <v>5</v>
      </c>
    </row>
    <row r="19" spans="1:16" x14ac:dyDescent="0.25">
      <c r="A19" t="s">
        <v>71</v>
      </c>
      <c r="D19" s="149" t="s">
        <v>68</v>
      </c>
      <c r="E19" s="150">
        <v>1</v>
      </c>
      <c r="F19" s="151"/>
      <c r="G19" s="152"/>
      <c r="H19" s="155"/>
      <c r="I19" s="151"/>
      <c r="J19" s="156"/>
      <c r="K19" s="153"/>
      <c r="L19" s="151"/>
      <c r="M19" s="152"/>
      <c r="N19" s="163"/>
      <c r="O19" s="151"/>
      <c r="P19" s="156"/>
    </row>
    <row r="20" spans="1:16" x14ac:dyDescent="0.25">
      <c r="E20" s="150">
        <v>2</v>
      </c>
      <c r="F20" s="151"/>
      <c r="G20" s="152"/>
      <c r="H20" s="155"/>
      <c r="I20" s="152"/>
      <c r="J20" s="159"/>
      <c r="K20" s="153"/>
      <c r="L20" s="151"/>
      <c r="M20" s="152"/>
      <c r="N20" s="163"/>
      <c r="O20" s="152"/>
      <c r="P20" s="156"/>
    </row>
    <row r="21" spans="1:16" x14ac:dyDescent="0.25">
      <c r="E21" s="150">
        <v>3</v>
      </c>
      <c r="F21" s="151"/>
      <c r="G21" s="152"/>
      <c r="H21" s="155"/>
      <c r="I21" s="164"/>
      <c r="J21" s="159"/>
      <c r="K21" s="153"/>
      <c r="L21" s="151"/>
      <c r="M21" s="152"/>
      <c r="N21" s="163"/>
      <c r="O21" s="164"/>
      <c r="P21" s="159"/>
    </row>
    <row r="22" spans="1:16" x14ac:dyDescent="0.25">
      <c r="E22" s="150">
        <v>4</v>
      </c>
      <c r="F22" s="151"/>
      <c r="G22" s="152"/>
      <c r="H22" s="155"/>
      <c r="I22" s="164"/>
      <c r="J22" s="159"/>
      <c r="K22" s="153"/>
      <c r="L22" s="151"/>
      <c r="M22" s="152"/>
      <c r="N22" s="165"/>
      <c r="O22" s="164"/>
      <c r="P22" s="159"/>
    </row>
    <row r="23" spans="1:16" x14ac:dyDescent="0.25">
      <c r="E23" s="150">
        <v>5</v>
      </c>
      <c r="F23" s="151"/>
      <c r="G23" s="152"/>
      <c r="H23" s="155"/>
      <c r="I23" s="164"/>
      <c r="J23" s="159"/>
      <c r="K23" s="153"/>
      <c r="L23" s="151"/>
      <c r="M23" s="152"/>
      <c r="N23" s="165"/>
      <c r="O23" s="164"/>
      <c r="P23" s="159"/>
    </row>
    <row r="24" spans="1:16" x14ac:dyDescent="0.25">
      <c r="E24" s="150">
        <v>6</v>
      </c>
      <c r="F24" s="151"/>
      <c r="G24" s="152"/>
      <c r="H24" s="155"/>
      <c r="I24" s="164"/>
      <c r="J24" s="159"/>
      <c r="K24" s="153"/>
      <c r="L24" s="151"/>
      <c r="M24" s="152"/>
      <c r="N24" s="165"/>
      <c r="O24" s="164"/>
      <c r="P24" s="159"/>
    </row>
    <row r="25" spans="1:16" x14ac:dyDescent="0.25">
      <c r="E25" s="150">
        <v>7</v>
      </c>
      <c r="F25" s="151"/>
      <c r="G25" s="152"/>
      <c r="H25" s="155"/>
      <c r="I25" s="164"/>
      <c r="J25" s="159"/>
      <c r="K25"/>
      <c r="L25" s="151"/>
      <c r="M25" s="152"/>
      <c r="N25" s="165"/>
      <c r="O25" s="164"/>
      <c r="P25" s="159"/>
    </row>
    <row r="26" spans="1:16" x14ac:dyDescent="0.25">
      <c r="E26" s="150">
        <v>8</v>
      </c>
      <c r="F26" s="151"/>
      <c r="G26" s="152"/>
      <c r="H26" s="155"/>
      <c r="I26" s="164"/>
      <c r="J26" s="159"/>
      <c r="K26"/>
      <c r="L26" s="151"/>
      <c r="M26" s="152"/>
      <c r="N26" s="165"/>
      <c r="O26" s="164"/>
      <c r="P26" s="159"/>
    </row>
    <row r="27" spans="1:16" x14ac:dyDescent="0.25">
      <c r="E27" s="150">
        <v>9</v>
      </c>
      <c r="F27" s="151"/>
      <c r="G27" s="152"/>
      <c r="H27" s="155"/>
      <c r="I27" s="164"/>
      <c r="J27" s="159"/>
      <c r="K27"/>
      <c r="L27" s="151"/>
      <c r="M27" s="152"/>
      <c r="N27" s="165"/>
      <c r="O27" s="164"/>
      <c r="P27" s="159"/>
    </row>
    <row r="28" spans="1:16" x14ac:dyDescent="0.25">
      <c r="E28" s="150">
        <v>10</v>
      </c>
      <c r="F28" s="151"/>
      <c r="G28" s="152"/>
      <c r="H28" s="155"/>
      <c r="I28" s="164"/>
      <c r="J28" s="159"/>
      <c r="K28"/>
      <c r="L28" s="151"/>
      <c r="M28" s="152"/>
      <c r="N28" s="165"/>
      <c r="O28" s="164"/>
      <c r="P28" s="159"/>
    </row>
    <row r="29" spans="1:16" x14ac:dyDescent="0.25">
      <c r="E29" s="150">
        <v>11</v>
      </c>
      <c r="F29" s="151"/>
      <c r="G29" s="152"/>
      <c r="H29" s="155"/>
      <c r="I29" s="164"/>
      <c r="J29" s="159"/>
      <c r="K29"/>
      <c r="L29" s="151"/>
      <c r="M29" s="152"/>
      <c r="N29" s="165"/>
      <c r="O29" s="164"/>
      <c r="P29" s="159"/>
    </row>
    <row r="30" spans="1:16" x14ac:dyDescent="0.25">
      <c r="E30" s="150">
        <v>12</v>
      </c>
      <c r="F30" s="151"/>
      <c r="G30" s="152"/>
      <c r="H30" s="155"/>
      <c r="I30" s="164"/>
      <c r="J30" s="159"/>
      <c r="K30"/>
      <c r="L30" s="151"/>
      <c r="M30" s="152"/>
      <c r="N30" s="165"/>
      <c r="O30" s="164"/>
      <c r="P30" s="159"/>
    </row>
    <row r="31" spans="1:16" x14ac:dyDescent="0.25">
      <c r="E31" s="150">
        <v>13</v>
      </c>
      <c r="F31" s="151"/>
      <c r="G31" s="152"/>
      <c r="H31" s="155"/>
      <c r="I31" s="164"/>
      <c r="J31" s="159"/>
      <c r="K31"/>
      <c r="L31" s="151"/>
      <c r="M31" s="152"/>
      <c r="N31" s="165"/>
      <c r="O31" s="164"/>
      <c r="P31" s="159"/>
    </row>
    <row r="32" spans="1:16" x14ac:dyDescent="0.25">
      <c r="E32" s="150">
        <v>14</v>
      </c>
      <c r="F32" s="151"/>
      <c r="G32" s="152"/>
      <c r="H32" s="155"/>
      <c r="I32" s="158"/>
      <c r="J32" s="159"/>
      <c r="K32"/>
      <c r="L32" s="151"/>
      <c r="M32" s="152"/>
      <c r="N32" s="165"/>
      <c r="O32" s="164"/>
      <c r="P32" s="159"/>
    </row>
    <row r="33" spans="5:16" x14ac:dyDescent="0.25">
      <c r="E33" s="150">
        <v>15</v>
      </c>
      <c r="F33" s="151"/>
      <c r="G33" s="152"/>
      <c r="H33" s="155"/>
      <c r="I33" s="158"/>
      <c r="J33" s="159"/>
      <c r="K33"/>
      <c r="L33" s="151"/>
      <c r="M33" s="152"/>
      <c r="N33" s="165"/>
      <c r="O33" s="164"/>
      <c r="P33" s="159"/>
    </row>
    <row r="34" spans="5:16" x14ac:dyDescent="0.25">
      <c r="E34" s="150">
        <v>16</v>
      </c>
      <c r="F34" s="151"/>
      <c r="G34" s="152"/>
      <c r="H34" s="155"/>
      <c r="I34" s="158"/>
      <c r="J34" s="159"/>
      <c r="K34"/>
      <c r="L34" s="151"/>
      <c r="M34" s="152"/>
      <c r="N34" s="165"/>
      <c r="O34" s="164"/>
      <c r="P34" s="159"/>
    </row>
    <row r="35" spans="5:16" x14ac:dyDescent="0.25">
      <c r="E35" s="150">
        <v>17</v>
      </c>
      <c r="F35" s="151"/>
      <c r="G35" s="152"/>
      <c r="H35" s="155"/>
      <c r="I35" s="158"/>
      <c r="J35" s="159"/>
      <c r="K35"/>
      <c r="L35" s="151"/>
      <c r="M35" s="152"/>
      <c r="N35" s="165"/>
      <c r="O35" s="158"/>
      <c r="P35" s="159"/>
    </row>
    <row r="36" spans="5:16" x14ac:dyDescent="0.25">
      <c r="E36" s="150">
        <v>18</v>
      </c>
      <c r="F36" s="151"/>
      <c r="G36" s="152"/>
      <c r="H36" s="155"/>
      <c r="I36" s="158"/>
      <c r="J36" s="159"/>
      <c r="K36"/>
      <c r="L36" s="151"/>
      <c r="M36" s="152"/>
      <c r="N36" s="165"/>
      <c r="O36" s="158"/>
      <c r="P36" s="159"/>
    </row>
    <row r="37" spans="5:16" x14ac:dyDescent="0.25">
      <c r="E37" s="150">
        <v>19</v>
      </c>
      <c r="F37" s="151"/>
      <c r="G37" s="152"/>
      <c r="H37" s="155"/>
      <c r="I37" s="158"/>
      <c r="J37" s="159"/>
      <c r="K37"/>
      <c r="L37" s="151"/>
      <c r="M37" s="152"/>
      <c r="N37" s="165"/>
      <c r="O37" s="158"/>
      <c r="P37" s="159"/>
    </row>
    <row r="38" spans="5:16" x14ac:dyDescent="0.25">
      <c r="E38" s="150">
        <v>20</v>
      </c>
      <c r="F38" s="151"/>
      <c r="G38" s="152"/>
      <c r="H38" s="155"/>
      <c r="I38" s="158"/>
      <c r="J38" s="159"/>
      <c r="K38"/>
      <c r="L38" s="151"/>
      <c r="M38" s="152"/>
      <c r="N38" s="165"/>
      <c r="O38" s="158"/>
      <c r="P38" s="159"/>
    </row>
    <row r="39" spans="5:16" x14ac:dyDescent="0.25">
      <c r="E39" s="150">
        <v>21</v>
      </c>
      <c r="F39" s="151"/>
      <c r="G39" s="152"/>
      <c r="H39" s="155"/>
      <c r="I39" s="158"/>
      <c r="J39" s="159"/>
      <c r="K39"/>
      <c r="L39" s="151"/>
      <c r="M39" s="152"/>
      <c r="N39" s="165"/>
      <c r="O39" s="158"/>
      <c r="P39" s="159"/>
    </row>
    <row r="40" spans="5:16" x14ac:dyDescent="0.25">
      <c r="E40" s="150">
        <v>22</v>
      </c>
      <c r="F40" s="151"/>
      <c r="G40" s="152"/>
      <c r="H40" s="155"/>
      <c r="I40" s="158"/>
      <c r="J40" s="159"/>
      <c r="K40"/>
      <c r="L40" s="151"/>
      <c r="M40" s="152"/>
      <c r="N40" s="165"/>
      <c r="O40" s="158"/>
      <c r="P40" s="159"/>
    </row>
    <row r="41" spans="5:16" x14ac:dyDescent="0.25">
      <c r="E41" s="150">
        <v>23</v>
      </c>
      <c r="F41" s="151"/>
      <c r="G41" s="152"/>
      <c r="H41" s="155"/>
      <c r="I41" s="158"/>
      <c r="J41" s="159"/>
      <c r="K41"/>
      <c r="L41" s="151"/>
      <c r="M41" s="152"/>
      <c r="N41" s="165"/>
      <c r="O41" s="158"/>
      <c r="P41" s="159"/>
    </row>
    <row r="42" spans="5:16" ht="15.75" thickBot="1" x14ac:dyDescent="0.3">
      <c r="E42" s="150">
        <v>24</v>
      </c>
      <c r="F42" s="151"/>
      <c r="G42" s="152"/>
      <c r="H42" s="166"/>
      <c r="I42" s="167"/>
      <c r="J42" s="168"/>
      <c r="K42"/>
      <c r="L42" s="169"/>
      <c r="M42" s="170"/>
      <c r="N42" s="171"/>
      <c r="O42" s="167"/>
      <c r="P42" s="159"/>
    </row>
    <row r="43" spans="5:16" ht="16.5" thickBot="1" x14ac:dyDescent="0.3">
      <c r="F43" s="181">
        <v>1</v>
      </c>
      <c r="G43" s="181">
        <v>2</v>
      </c>
      <c r="H43" s="175">
        <v>3</v>
      </c>
      <c r="I43" s="160">
        <v>4</v>
      </c>
      <c r="J43" s="161">
        <v>5</v>
      </c>
      <c r="L43" s="183">
        <v>1</v>
      </c>
      <c r="M43" s="183">
        <v>2</v>
      </c>
      <c r="N43" s="176">
        <v>3</v>
      </c>
      <c r="O43" s="160">
        <v>4</v>
      </c>
      <c r="P43" s="162">
        <v>5</v>
      </c>
    </row>
    <row r="44" spans="5:16" x14ac:dyDescent="0.25">
      <c r="F44" s="58" t="s">
        <v>66</v>
      </c>
      <c r="G44" s="58"/>
      <c r="H44" s="58"/>
      <c r="I44" s="58"/>
      <c r="J44" s="58"/>
      <c r="K44" s="58"/>
      <c r="L44" s="58"/>
    </row>
    <row r="45" spans="5:16" x14ac:dyDescent="0.25">
      <c r="F45" s="58" t="s">
        <v>17</v>
      </c>
      <c r="G45" s="58"/>
      <c r="H45" s="58"/>
      <c r="I45" s="58"/>
      <c r="J45" s="58"/>
      <c r="K45" s="58"/>
      <c r="L45" s="58" t="s">
        <v>18</v>
      </c>
    </row>
  </sheetData>
  <mergeCells count="4">
    <mergeCell ref="D8:D9"/>
    <mergeCell ref="C9:C10"/>
    <mergeCell ref="A14:B14"/>
    <mergeCell ref="F14:P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PtS</vt:lpstr>
      <vt:lpstr>PtSLEv</vt:lpstr>
      <vt:lpstr>3 t biográf</vt:lpstr>
      <vt:lpstr>PtS x Rg1</vt:lpstr>
      <vt:lpstr>PtSLEv x Rg1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2020-03-21T18:45:19Z</dcterms:modified>
</cp:coreProperties>
</file>