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80424-Galo\0-Datos\010-Temas publc\20180419-Edox TEV Ca\60-NACO vs HBPM en PS\"/>
    </mc:Choice>
  </mc:AlternateContent>
  <xr:revisionPtr revIDLastSave="0" documentId="13_ncr:1_{EC2CE341-DD25-42BB-9C23-1E2D03CC6B8D}" xr6:coauthVersionLast="33" xr6:coauthVersionMax="33" xr10:uidLastSave="{00000000-0000-0000-0000-000000000000}"/>
  <bookViews>
    <workbookView xWindow="0" yWindow="0" windowWidth="20490" windowHeight="7530" xr2:uid="{00000000-000D-0000-FFFF-FFFF00000000}"/>
  </bookViews>
  <sheets>
    <sheet name="TEV" sheetId="8" r:id="rId1"/>
    <sheet name="HemMay" sheetId="5" r:id="rId2"/>
    <sheet name="Hem NOmayor" sheetId="9" r:id="rId3"/>
    <sheet name="Mort" sheetId="10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0" l="1"/>
  <c r="E29" i="10"/>
  <c r="D29" i="10"/>
  <c r="B29" i="10"/>
  <c r="A29" i="10"/>
  <c r="F28" i="10"/>
  <c r="C28" i="10"/>
  <c r="F27" i="10"/>
  <c r="F29" i="10" s="1"/>
  <c r="C27" i="10"/>
  <c r="C29" i="10" s="1"/>
  <c r="G29" i="9"/>
  <c r="E29" i="9"/>
  <c r="D29" i="9"/>
  <c r="B29" i="9"/>
  <c r="A29" i="9"/>
  <c r="F28" i="9"/>
  <c r="C28" i="9"/>
  <c r="F27" i="9"/>
  <c r="F29" i="9" s="1"/>
  <c r="C27" i="9"/>
  <c r="C29" i="9" s="1"/>
  <c r="F37" i="10"/>
  <c r="E37" i="10"/>
  <c r="E55" i="10" s="1"/>
  <c r="D37" i="10"/>
  <c r="E54" i="10" s="1"/>
  <c r="F37" i="5"/>
  <c r="E37" i="5"/>
  <c r="D37" i="5"/>
  <c r="G29" i="5"/>
  <c r="E29" i="5"/>
  <c r="D29" i="5"/>
  <c r="B29" i="5"/>
  <c r="A29" i="5"/>
  <c r="F28" i="5"/>
  <c r="C28" i="5"/>
  <c r="F27" i="5"/>
  <c r="F29" i="5" s="1"/>
  <c r="C27" i="5"/>
  <c r="C29" i="5" s="1"/>
  <c r="C7" i="10"/>
  <c r="B7" i="10"/>
  <c r="C7" i="9"/>
  <c r="B7" i="9"/>
  <c r="C7" i="5"/>
  <c r="B7" i="5"/>
  <c r="G29" i="8"/>
  <c r="E29" i="8"/>
  <c r="D29" i="8"/>
  <c r="B29" i="8"/>
  <c r="A29" i="8"/>
  <c r="F28" i="8"/>
  <c r="C28" i="8"/>
  <c r="F27" i="8"/>
  <c r="F29" i="8" s="1"/>
  <c r="C27" i="8"/>
  <c r="C29" i="8" s="1"/>
  <c r="E56" i="10"/>
  <c r="B15" i="10"/>
  <c r="J14" i="10"/>
  <c r="E14" i="10"/>
  <c r="J13" i="10"/>
  <c r="E13" i="10"/>
  <c r="F7" i="10"/>
  <c r="E7" i="10"/>
  <c r="P7" i="10"/>
  <c r="H15" i="10" s="1"/>
  <c r="A7" i="10"/>
  <c r="P6" i="10"/>
  <c r="H14" i="10" s="1"/>
  <c r="O6" i="10"/>
  <c r="F14" i="10" s="1"/>
  <c r="I6" i="10"/>
  <c r="L6" i="10" s="1"/>
  <c r="I14" i="10" s="1"/>
  <c r="H6" i="10"/>
  <c r="J6" i="10" s="1"/>
  <c r="D6" i="10"/>
  <c r="P5" i="10"/>
  <c r="H13" i="10" s="1"/>
  <c r="O5" i="10"/>
  <c r="F13" i="10" s="1"/>
  <c r="I5" i="10"/>
  <c r="I7" i="10" s="1"/>
  <c r="H5" i="10"/>
  <c r="K5" i="10" s="1"/>
  <c r="G13" i="10" s="1"/>
  <c r="D5" i="10"/>
  <c r="N5" i="10" s="1"/>
  <c r="E56" i="9"/>
  <c r="E55" i="9"/>
  <c r="E54" i="9"/>
  <c r="J14" i="9"/>
  <c r="E14" i="9"/>
  <c r="J13" i="9"/>
  <c r="E13" i="9"/>
  <c r="B15" i="9" s="1"/>
  <c r="P7" i="9"/>
  <c r="H15" i="9" s="1"/>
  <c r="F7" i="9"/>
  <c r="E7" i="9"/>
  <c r="O7" i="9" s="1"/>
  <c r="F15" i="9" s="1"/>
  <c r="A7" i="9"/>
  <c r="P6" i="9"/>
  <c r="H14" i="9" s="1"/>
  <c r="O6" i="9"/>
  <c r="F14" i="9" s="1"/>
  <c r="I6" i="9"/>
  <c r="L6" i="9" s="1"/>
  <c r="I14" i="9" s="1"/>
  <c r="H6" i="9"/>
  <c r="K6" i="9" s="1"/>
  <c r="G14" i="9" s="1"/>
  <c r="D6" i="9"/>
  <c r="N6" i="9" s="1"/>
  <c r="P5" i="9"/>
  <c r="H13" i="9" s="1"/>
  <c r="O5" i="9"/>
  <c r="F13" i="9" s="1"/>
  <c r="L5" i="9"/>
  <c r="I13" i="9" s="1"/>
  <c r="I5" i="9"/>
  <c r="H5" i="9"/>
  <c r="K5" i="9" s="1"/>
  <c r="G13" i="9" s="1"/>
  <c r="D5" i="9"/>
  <c r="N5" i="9" s="1"/>
  <c r="E58" i="10" l="1"/>
  <c r="E62" i="10" s="1"/>
  <c r="L7" i="10"/>
  <c r="I15" i="10" s="1"/>
  <c r="C21" i="10" s="1"/>
  <c r="E58" i="9"/>
  <c r="E62" i="9" s="1"/>
  <c r="O7" i="10"/>
  <c r="F15" i="10" s="1"/>
  <c r="K6" i="10"/>
  <c r="G14" i="10" s="1"/>
  <c r="L5" i="10"/>
  <c r="I13" i="10" s="1"/>
  <c r="D7" i="10"/>
  <c r="J6" i="9"/>
  <c r="I7" i="9"/>
  <c r="L7" i="9" s="1"/>
  <c r="I15" i="9" s="1"/>
  <c r="A36" i="9" s="1"/>
  <c r="C35" i="9" s="1"/>
  <c r="A36" i="10"/>
  <c r="C35" i="10" s="1"/>
  <c r="J5" i="10"/>
  <c r="J7" i="10" s="1"/>
  <c r="N6" i="10"/>
  <c r="N7" i="10" s="1"/>
  <c r="M7" i="10" s="1"/>
  <c r="H7" i="10"/>
  <c r="K7" i="10" s="1"/>
  <c r="G15" i="10" s="1"/>
  <c r="C21" i="9"/>
  <c r="N7" i="9"/>
  <c r="M7" i="9" s="1"/>
  <c r="D7" i="9"/>
  <c r="H7" i="9"/>
  <c r="K7" i="9" s="1"/>
  <c r="G15" i="9" s="1"/>
  <c r="J5" i="9"/>
  <c r="J7" i="9" s="1"/>
  <c r="G7" i="9" s="1"/>
  <c r="E15" i="9" s="1"/>
  <c r="J15" i="9" l="1"/>
  <c r="J15" i="10"/>
  <c r="G7" i="10"/>
  <c r="E15" i="10" s="1"/>
  <c r="C18" i="10" s="1"/>
  <c r="D55" i="10"/>
  <c r="D58" i="10" s="1"/>
  <c r="D62" i="10" s="1"/>
  <c r="E39" i="10"/>
  <c r="F41" i="10" s="1"/>
  <c r="F39" i="10"/>
  <c r="E41" i="10" s="1"/>
  <c r="D39" i="10"/>
  <c r="C55" i="10" s="1"/>
  <c r="C58" i="10" s="1"/>
  <c r="C62" i="10" s="1"/>
  <c r="G21" i="10"/>
  <c r="G18" i="10"/>
  <c r="G21" i="9"/>
  <c r="A37" i="9"/>
  <c r="G18" i="9"/>
  <c r="C18" i="9"/>
  <c r="D55" i="9"/>
  <c r="D58" i="9" s="1"/>
  <c r="D62" i="9" s="1"/>
  <c r="E39" i="9"/>
  <c r="F41" i="9" s="1"/>
  <c r="D39" i="9"/>
  <c r="C55" i="9" s="1"/>
  <c r="C58" i="9" s="1"/>
  <c r="C62" i="9" s="1"/>
  <c r="F39" i="9"/>
  <c r="E41" i="9" s="1"/>
  <c r="A37" i="10" l="1"/>
  <c r="F42" i="10"/>
  <c r="F50" i="10" s="1"/>
  <c r="F55" i="10"/>
  <c r="D41" i="10"/>
  <c r="E42" i="10"/>
  <c r="F56" i="10"/>
  <c r="F42" i="9"/>
  <c r="F47" i="9" s="1"/>
  <c r="F55" i="9"/>
  <c r="E42" i="9"/>
  <c r="E50" i="9" s="1"/>
  <c r="F56" i="9"/>
  <c r="D41" i="9"/>
  <c r="E56" i="8"/>
  <c r="E55" i="8"/>
  <c r="E54" i="8"/>
  <c r="J14" i="8"/>
  <c r="E14" i="8"/>
  <c r="J13" i="8"/>
  <c r="E13" i="8"/>
  <c r="F7" i="8"/>
  <c r="E7" i="8"/>
  <c r="C7" i="8"/>
  <c r="B7" i="8"/>
  <c r="A7" i="8"/>
  <c r="P6" i="8"/>
  <c r="H14" i="8" s="1"/>
  <c r="O6" i="8"/>
  <c r="F14" i="8" s="1"/>
  <c r="I6" i="8"/>
  <c r="L6" i="8" s="1"/>
  <c r="I14" i="8" s="1"/>
  <c r="H6" i="8"/>
  <c r="K6" i="8" s="1"/>
  <c r="G14" i="8" s="1"/>
  <c r="D6" i="8"/>
  <c r="N6" i="8" s="1"/>
  <c r="P5" i="8"/>
  <c r="H13" i="8" s="1"/>
  <c r="O5" i="8"/>
  <c r="F13" i="8" s="1"/>
  <c r="I5" i="8"/>
  <c r="L5" i="8" s="1"/>
  <c r="I13" i="8" s="1"/>
  <c r="H5" i="8"/>
  <c r="K5" i="8" s="1"/>
  <c r="G13" i="8" s="1"/>
  <c r="D5" i="8"/>
  <c r="N5" i="8" s="1"/>
  <c r="F47" i="10" l="1"/>
  <c r="F50" i="9"/>
  <c r="F54" i="10"/>
  <c r="F58" i="10" s="1"/>
  <c r="F62" i="10" s="1"/>
  <c r="D42" i="10"/>
  <c r="D50" i="10" s="1"/>
  <c r="E49" i="10"/>
  <c r="E44" i="10"/>
  <c r="G55" i="10"/>
  <c r="E51" i="10"/>
  <c r="E46" i="10"/>
  <c r="E52" i="10"/>
  <c r="E45" i="10"/>
  <c r="E47" i="10"/>
  <c r="E50" i="10"/>
  <c r="F51" i="10"/>
  <c r="F46" i="10"/>
  <c r="F49" i="10"/>
  <c r="G56" i="10"/>
  <c r="F44" i="10"/>
  <c r="F45" i="10"/>
  <c r="F52" i="10"/>
  <c r="F54" i="9"/>
  <c r="F58" i="9" s="1"/>
  <c r="F62" i="9" s="1"/>
  <c r="D42" i="9"/>
  <c r="D50" i="9" s="1"/>
  <c r="G55" i="9"/>
  <c r="E51" i="9"/>
  <c r="E46" i="9"/>
  <c r="E49" i="9"/>
  <c r="E44" i="9"/>
  <c r="E47" i="9"/>
  <c r="E52" i="9"/>
  <c r="E45" i="9"/>
  <c r="F51" i="9"/>
  <c r="F46" i="9"/>
  <c r="G56" i="9"/>
  <c r="F49" i="9"/>
  <c r="F44" i="9"/>
  <c r="F52" i="9"/>
  <c r="F45" i="9"/>
  <c r="O7" i="8"/>
  <c r="F15" i="8" s="1"/>
  <c r="B15" i="8"/>
  <c r="J6" i="8"/>
  <c r="P7" i="8"/>
  <c r="H15" i="8" s="1"/>
  <c r="E58" i="8"/>
  <c r="E62" i="8" s="1"/>
  <c r="D7" i="8"/>
  <c r="N7" i="8"/>
  <c r="J5" i="8"/>
  <c r="H7" i="8"/>
  <c r="K7" i="8" s="1"/>
  <c r="G15" i="8" s="1"/>
  <c r="I7" i="8"/>
  <c r="L7" i="8" s="1"/>
  <c r="I15" i="8" s="1"/>
  <c r="C18" i="8" s="1"/>
  <c r="D47" i="10" l="1"/>
  <c r="D47" i="9"/>
  <c r="D49" i="10"/>
  <c r="D44" i="10"/>
  <c r="G54" i="10"/>
  <c r="G58" i="10" s="1"/>
  <c r="G62" i="10" s="1"/>
  <c r="D46" i="10"/>
  <c r="D51" i="10"/>
  <c r="D45" i="10"/>
  <c r="D52" i="10"/>
  <c r="D49" i="9"/>
  <c r="D44" i="9"/>
  <c r="G54" i="9"/>
  <c r="G58" i="9" s="1"/>
  <c r="G62" i="9" s="1"/>
  <c r="D51" i="9"/>
  <c r="D46" i="9"/>
  <c r="D45" i="9"/>
  <c r="D52" i="9"/>
  <c r="M7" i="8"/>
  <c r="J15" i="8" s="1"/>
  <c r="C21" i="8"/>
  <c r="A36" i="8"/>
  <c r="C35" i="8" s="1"/>
  <c r="J7" i="8"/>
  <c r="G7" i="8" s="1"/>
  <c r="E15" i="8" s="1"/>
  <c r="G21" i="8" s="1"/>
  <c r="E56" i="5"/>
  <c r="E55" i="5"/>
  <c r="E54" i="5"/>
  <c r="J14" i="5"/>
  <c r="E14" i="5"/>
  <c r="J13" i="5"/>
  <c r="E13" i="5"/>
  <c r="F7" i="5"/>
  <c r="E7" i="5"/>
  <c r="A7" i="5"/>
  <c r="P6" i="5"/>
  <c r="H14" i="5" s="1"/>
  <c r="O6" i="5"/>
  <c r="F14" i="5" s="1"/>
  <c r="I6" i="5"/>
  <c r="L6" i="5" s="1"/>
  <c r="I14" i="5" s="1"/>
  <c r="H6" i="5"/>
  <c r="K6" i="5" s="1"/>
  <c r="G14" i="5" s="1"/>
  <c r="D6" i="5"/>
  <c r="N6" i="5" s="1"/>
  <c r="P5" i="5"/>
  <c r="H13" i="5" s="1"/>
  <c r="O5" i="5"/>
  <c r="F13" i="5" s="1"/>
  <c r="I5" i="5"/>
  <c r="L5" i="5" s="1"/>
  <c r="I13" i="5" s="1"/>
  <c r="H5" i="5"/>
  <c r="K5" i="5" s="1"/>
  <c r="G13" i="5" s="1"/>
  <c r="D5" i="5"/>
  <c r="D55" i="8" l="1"/>
  <c r="D58" i="8" s="1"/>
  <c r="D62" i="8" s="1"/>
  <c r="D39" i="8"/>
  <c r="C55" i="8" s="1"/>
  <c r="C58" i="8" s="1"/>
  <c r="C62" i="8" s="1"/>
  <c r="F39" i="8"/>
  <c r="E41" i="8" s="1"/>
  <c r="E39" i="8"/>
  <c r="F41" i="8" s="1"/>
  <c r="G18" i="8"/>
  <c r="A37" i="8"/>
  <c r="O7" i="5"/>
  <c r="F15" i="5" s="1"/>
  <c r="J6" i="5"/>
  <c r="P7" i="5"/>
  <c r="H15" i="5" s="1"/>
  <c r="B15" i="5"/>
  <c r="D7" i="5"/>
  <c r="N5" i="5"/>
  <c r="N7" i="5" s="1"/>
  <c r="M7" i="5" s="1"/>
  <c r="H7" i="5"/>
  <c r="K7" i="5" s="1"/>
  <c r="G15" i="5" s="1"/>
  <c r="E58" i="5"/>
  <c r="E62" i="5" s="1"/>
  <c r="J5" i="5"/>
  <c r="I7" i="5"/>
  <c r="L7" i="5" s="1"/>
  <c r="I15" i="5" s="1"/>
  <c r="C21" i="5" s="1"/>
  <c r="D41" i="8" l="1"/>
  <c r="F54" i="8" s="1"/>
  <c r="F56" i="8"/>
  <c r="E42" i="8"/>
  <c r="F55" i="8"/>
  <c r="F42" i="8"/>
  <c r="F50" i="8" s="1"/>
  <c r="J15" i="5"/>
  <c r="J7" i="5"/>
  <c r="G7" i="5" s="1"/>
  <c r="E15" i="5" s="1"/>
  <c r="A36" i="5"/>
  <c r="C35" i="5" s="1"/>
  <c r="E39" i="5" l="1"/>
  <c r="F41" i="5" s="1"/>
  <c r="D55" i="5"/>
  <c r="D58" i="5" s="1"/>
  <c r="D62" i="5" s="1"/>
  <c r="D39" i="5"/>
  <c r="F39" i="5"/>
  <c r="E41" i="5" s="1"/>
  <c r="A37" i="5"/>
  <c r="G21" i="5"/>
  <c r="D42" i="8"/>
  <c r="D47" i="8" s="1"/>
  <c r="G18" i="5"/>
  <c r="E49" i="8"/>
  <c r="E51" i="8"/>
  <c r="E52" i="8"/>
  <c r="G55" i="8"/>
  <c r="E44" i="8"/>
  <c r="E46" i="8"/>
  <c r="E45" i="8"/>
  <c r="E47" i="8"/>
  <c r="D50" i="8"/>
  <c r="D44" i="8"/>
  <c r="D51" i="8"/>
  <c r="D52" i="8"/>
  <c r="F47" i="8"/>
  <c r="F44" i="8"/>
  <c r="F52" i="8"/>
  <c r="F51" i="8"/>
  <c r="G56" i="8"/>
  <c r="F46" i="8"/>
  <c r="F49" i="8"/>
  <c r="F45" i="8"/>
  <c r="E50" i="8"/>
  <c r="F58" i="8"/>
  <c r="F62" i="8" s="1"/>
  <c r="C18" i="5"/>
  <c r="D46" i="8" l="1"/>
  <c r="G54" i="8"/>
  <c r="D45" i="8"/>
  <c r="D49" i="8"/>
  <c r="F55" i="5"/>
  <c r="F42" i="5"/>
  <c r="F47" i="5" s="1"/>
  <c r="D41" i="5"/>
  <c r="C55" i="5"/>
  <c r="C58" i="5" s="1"/>
  <c r="C62" i="5" s="1"/>
  <c r="F56" i="5"/>
  <c r="E42" i="5"/>
  <c r="E47" i="5" s="1"/>
  <c r="G58" i="8"/>
  <c r="G62" i="8" s="1"/>
  <c r="F54" i="5" l="1"/>
  <c r="F58" i="5" s="1"/>
  <c r="F62" i="5" s="1"/>
  <c r="D42" i="5"/>
  <c r="D47" i="5" s="1"/>
  <c r="E50" i="5"/>
  <c r="E49" i="5"/>
  <c r="E45" i="5"/>
  <c r="E51" i="5"/>
  <c r="E52" i="5"/>
  <c r="E44" i="5"/>
  <c r="G55" i="5"/>
  <c r="E46" i="5"/>
  <c r="F50" i="5"/>
  <c r="F52" i="5"/>
  <c r="F49" i="5"/>
  <c r="F44" i="5"/>
  <c r="G56" i="5"/>
  <c r="F45" i="5"/>
  <c r="F51" i="5"/>
  <c r="F46" i="5"/>
  <c r="D50" i="5" l="1"/>
  <c r="D45" i="5"/>
  <c r="D52" i="5"/>
  <c r="G54" i="5"/>
  <c r="G58" i="5" s="1"/>
  <c r="G62" i="5" s="1"/>
  <c r="D49" i="5"/>
  <c r="D46" i="5"/>
  <c r="D51" i="5"/>
  <c r="D44" i="5"/>
</calcChain>
</file>

<file path=xl/sharedStrings.xml><?xml version="1.0" encoding="utf-8"?>
<sst xmlns="http://schemas.openxmlformats.org/spreadsheetml/2006/main" count="552" uniqueCount="155">
  <si>
    <t>Nº pacientes grupo intervención</t>
  </si>
  <si>
    <t>Nº pacientes grupo control</t>
  </si>
  <si>
    <t>Si evento</t>
  </si>
  <si>
    <t>No evento</t>
  </si>
  <si>
    <t>Total</t>
  </si>
  <si>
    <t>Intevalo de predicción al 95%</t>
  </si>
  <si>
    <t>Nº personas</t>
  </si>
  <si>
    <t>Nº de eventos crudos</t>
  </si>
  <si>
    <t>Años de seguimiento</t>
  </si>
  <si>
    <t>Nº personas-año</t>
  </si>
  <si>
    <t>Eventos / 100 personas-año</t>
  </si>
  <si>
    <t>Media de edad (años)</t>
  </si>
  <si>
    <t>Denominación de los estudios</t>
  </si>
  <si>
    <t>Ambos grupos combinados</t>
  </si>
  <si>
    <t>/</t>
  </si>
  <si>
    <t>Puntuación ordinal de importancia o aversión al riesgo</t>
  </si>
  <si>
    <t>Estudios individuales</t>
  </si>
  <si>
    <t>Diseño</t>
  </si>
  <si>
    <t>Heteroge-neidad</t>
  </si>
  <si>
    <t xml:space="preserve">Años de seguimiento (media o mediana) </t>
  </si>
  <si>
    <t>Edad media, años</t>
  </si>
  <si>
    <t>Peso de los estudios (modelo efectos aleatorios)</t>
  </si>
  <si>
    <t>Cálculo por incidencias acumuladas</t>
  </si>
  <si>
    <t>RR (IC (95%)</t>
  </si>
  <si>
    <t>RAR (IC 95%)</t>
  </si>
  <si>
    <t>NNT (IC 95%)</t>
  </si>
  <si>
    <t>Validez de la evidencia</t>
  </si>
  <si>
    <t>ECA</t>
  </si>
  <si>
    <t>Total estudios:</t>
  </si>
  <si>
    <t>METAANÁLISIS</t>
  </si>
  <si>
    <t xml:space="preserve">Aplicando al </t>
  </si>
  <si>
    <t xml:space="preserve">de eventos estimados en el control en </t>
  </si>
  <si>
    <t>años de seguimiento</t>
  </si>
  <si>
    <t xml:space="preserve">INTERVALO DE PREDICCIÓN: </t>
  </si>
  <si>
    <t xml:space="preserve">% RA control = </t>
  </si>
  <si>
    <t>RR (IC 95%) obtenido en el metaanálisis</t>
  </si>
  <si>
    <t>Riesgo basal contol en 1 año</t>
  </si>
  <si>
    <t>Estimación puntual</t>
  </si>
  <si>
    <t>Límite inferior del IC 95%</t>
  </si>
  <si>
    <t>Límite superior del IC al 95%</t>
  </si>
  <si>
    <t>nº de años</t>
  </si>
  <si>
    <t>RA Estatinaservención</t>
  </si>
  <si>
    <t>APLICAR SÓLO SI EL NNT Y SUS IC SON POSITIVOS</t>
  </si>
  <si>
    <t>====&gt;  NNT</t>
  </si>
  <si>
    <t>Permanecerán sanos sin tomar el fármaco</t>
  </si>
  <si>
    <t>Permanecerán sanos por tomar el fármaco</t>
  </si>
  <si>
    <t>Enfermarán incluso tomando el fármaco</t>
  </si>
  <si>
    <t>APLICAR SÓLO SI EL NNT Y SUS IC SON NEGATIVOS</t>
  </si>
  <si>
    <t>====&gt;  NND</t>
  </si>
  <si>
    <t>Enfermarán por tomar el fármaco</t>
  </si>
  <si>
    <t>Enfermarán incluso sin tomar el fármaco</t>
  </si>
  <si>
    <t>(</t>
  </si>
  <si>
    <t>-</t>
  </si>
  <si>
    <t>)</t>
  </si>
  <si>
    <t>%</t>
  </si>
  <si>
    <t>% RA Estatinaserv</t>
  </si>
  <si>
    <t>% RA control</t>
  </si>
  <si>
    <t>RR (IC 95%)</t>
  </si>
  <si>
    <t>RAR (IC95%)</t>
  </si>
  <si>
    <t>a</t>
  </si>
  <si>
    <t>% RA Interv</t>
  </si>
  <si>
    <t>Warfarina</t>
  </si>
  <si>
    <t>Nº Eventos / total pacientes; Grupo Warfarina</t>
  </si>
  <si>
    <t xml:space="preserve"> % Eventos/ año, Grupo Warfarina</t>
  </si>
  <si>
    <t>Hemorragia Mayor, si aplicamos el Modelo de efectos aleatorios</t>
  </si>
  <si>
    <t>Hemorragia Mayor, si aplicamos el Modelo de efectos fijos</t>
  </si>
  <si>
    <t xml:space="preserve"> % Eventos, Grupo Warfarina</t>
  </si>
  <si>
    <t>t teórica"=  t(k-2)- α/2) =</t>
  </si>
  <si>
    <t>Produnda + Superficial</t>
  </si>
  <si>
    <r>
      <t>I</t>
    </r>
    <r>
      <rPr>
        <b/>
        <i/>
        <vertAlign val="superscript"/>
        <sz val="14"/>
        <color rgb="FF009900"/>
        <rFont val="Calibri"/>
        <family val="2"/>
      </rPr>
      <t xml:space="preserve">2 </t>
    </r>
    <r>
      <rPr>
        <b/>
        <sz val="14"/>
        <color rgb="FF009900"/>
        <rFont val="Calibri"/>
        <family val="2"/>
      </rPr>
      <t>= 0%</t>
    </r>
  </si>
  <si>
    <t>Nº Eventos / total pacientes; Grupo Warf ó Acenoc</t>
  </si>
  <si>
    <t>---------</t>
  </si>
  <si>
    <t>ECAs con Ca+TEVóTP [NACO vs AVK],"Trombo Embolismo Venoso, TEV"</t>
  </si>
  <si>
    <t>ECAs con Ca+TEVóTP [NACO vs AVK],"Hemorragia Mayor"</t>
  </si>
  <si>
    <t>Tabla… : Hemorragia Mayor, en pacientes con Ca +TVEóTP tratados con NACO vs AVK.</t>
  </si>
  <si>
    <t>Tabla… : Tromboembolismo Venoso, en pacientes con Ca +TVEóTP tratados con NACO vs AVK.</t>
  </si>
  <si>
    <t>20180215-ECA 1y, Ca+TEVóTP [edoxab vs daltep], -TEV +HemMay. Raskob</t>
  </si>
  <si>
    <t>20160430-Protoc ECA 6m, Ca+TEVóTP [rivar vs dalte], =TEV =HemMay¿. Young</t>
  </si>
  <si>
    <t>Trombo-Embolismo Venoso, TEV (12 meses y 6 meses)</t>
  </si>
  <si>
    <t>Hemorragia Mayor (12 meses y 6 meses)</t>
  </si>
  <si>
    <t>Clínicamente relevante Hemorragia NO Mayor (12 meses y 6 meses)</t>
  </si>
  <si>
    <t>Mortalidad por todas las causas (12 meses y 6 meses)</t>
  </si>
  <si>
    <t>ECAs con Ca+TEVóTP [NACO vs AVK],"Hemorragia NO mayor Clínicamente relevante"</t>
  </si>
  <si>
    <t>Tabla… : Hemorragia NO mayor Clínicamente relevante, en pacientes con Ca +TVEóTP tratados con NACO vs AVK.</t>
  </si>
  <si>
    <t>Hemorragia NO mayor Clínicamente relevante, si aplicamos el Modelo de efectos aleatorios</t>
  </si>
  <si>
    <t>Hemorragia NO mayor Clínicamente relevante, si aplicamos el Modelo de efectos fijos</t>
  </si>
  <si>
    <t>ECAs con Ca+TEVóTP [NACO vs AVK],"Mortalidad por todas las causas"</t>
  </si>
  <si>
    <t>Tabla… : Mortalidad por todas las causas, en pacientes con Ca +TVEóTP tratados con NACO vs AVK.</t>
  </si>
  <si>
    <t>Mortalidad por todas las causas, si aplicamos el Modelo de efectos aleatorios</t>
  </si>
  <si>
    <t>Mortalidad por todas las causas, si aplicamos el Modelo de efectos fijos</t>
  </si>
  <si>
    <t>NACO</t>
  </si>
  <si>
    <t>Nº Eventos / total pacientes; Grupo NACO</t>
  </si>
  <si>
    <t xml:space="preserve"> % Eventos/ año, Grupo NACO</t>
  </si>
  <si>
    <t xml:space="preserve"> % Eventos, Grupo NACO</t>
  </si>
  <si>
    <t>0,7 (0,47-1,01)</t>
  </si>
  <si>
    <t>0,44 (0,19-0,99)</t>
  </si>
  <si>
    <t>0,64 (0,45-0,90)</t>
  </si>
  <si>
    <t>7,92%</t>
  </si>
  <si>
    <t>12,31%</t>
  </si>
  <si>
    <t>0,64 (0,46-0,91)</t>
  </si>
  <si>
    <t>4,39% (1,15% a 6,7%)</t>
  </si>
  <si>
    <t>23 (15 a 87)</t>
  </si>
  <si>
    <t>en 0,86 años</t>
  </si>
  <si>
    <t>1,72 (1,01-2,90)</t>
  </si>
  <si>
    <t>1,83 (0,69-4,86)</t>
  </si>
  <si>
    <t>1,75 (1,09-2,77)</t>
  </si>
  <si>
    <t>7,53%</t>
  </si>
  <si>
    <t>4,32%</t>
  </si>
  <si>
    <t>1,75 (1,1-2,77)</t>
  </si>
  <si>
    <t>-3,22% (-7,64% a -0,43%)</t>
  </si>
  <si>
    <t>-31 (-232 a -13)</t>
  </si>
  <si>
    <t>1,32 (0,27-0,97)</t>
  </si>
  <si>
    <t>4,17 (0,14-2,33)</t>
  </si>
  <si>
    <t>2,17 (0,70-6,66)</t>
  </si>
  <si>
    <t>22,25%</t>
  </si>
  <si>
    <t>10,23%</t>
  </si>
  <si>
    <t>2,17 (0,71-6,67)</t>
  </si>
  <si>
    <t>-12,02% (-58% a 2,98%)</t>
  </si>
  <si>
    <t>-8 (34 a -2)</t>
  </si>
  <si>
    <t>1,51 (1,12-2,04)</t>
  </si>
  <si>
    <r>
      <t>I</t>
    </r>
    <r>
      <rPr>
        <b/>
        <i/>
        <vertAlign val="superscript"/>
        <sz val="14"/>
        <color rgb="FFFF0000"/>
        <rFont val="Calibri"/>
        <family val="2"/>
      </rPr>
      <t xml:space="preserve">2 </t>
    </r>
    <r>
      <rPr>
        <b/>
        <sz val="14"/>
        <color rgb="FFFF0000"/>
        <rFont val="Calibri"/>
        <family val="2"/>
      </rPr>
      <t>= 83%</t>
    </r>
  </si>
  <si>
    <t>15,45%</t>
  </si>
  <si>
    <t>-5,22% (-10,64% a -1,23%)</t>
  </si>
  <si>
    <t>-19 (-81 a -9)</t>
  </si>
  <si>
    <r>
      <t>I</t>
    </r>
    <r>
      <rPr>
        <b/>
        <i/>
        <vertAlign val="superscript"/>
        <sz val="14"/>
        <color rgb="FF009900"/>
        <rFont val="Calibri"/>
        <family val="2"/>
      </rPr>
      <t xml:space="preserve">2 </t>
    </r>
    <r>
      <rPr>
        <b/>
        <sz val="14"/>
        <color rgb="FF009900"/>
        <rFont val="Calibri"/>
        <family val="2"/>
      </rPr>
      <t>= 3%</t>
    </r>
  </si>
  <si>
    <t>1,08 (0,91-1,26)</t>
  </si>
  <si>
    <t>0,89 (0,63-1,24)</t>
  </si>
  <si>
    <t>1,04 (0,89-1,20)</t>
  </si>
  <si>
    <t>40,88%</t>
  </si>
  <si>
    <t>39,33%</t>
  </si>
  <si>
    <t>1,04 (0,9-1,2)</t>
  </si>
  <si>
    <t>-1,56% (-7,98% a 4%)</t>
  </si>
  <si>
    <t>-64 (25 a -13)</t>
  </si>
  <si>
    <t>1,08 (0,92-1,26)</t>
  </si>
  <si>
    <t>-2,82% (-8,7% a 3,03%)</t>
  </si>
  <si>
    <t>-35 (33 a -11)</t>
  </si>
  <si>
    <t>2,96% (-5,42% a 11,39%)</t>
  </si>
  <si>
    <t>34 (9 a -18)</t>
  </si>
  <si>
    <t>0,7 (0,48-1,02)</t>
  </si>
  <si>
    <t>3,41% (-0,2% a 6,98%)</t>
  </si>
  <si>
    <t>29 (14 a -496)</t>
  </si>
  <si>
    <t>0,44 (0,2-1)</t>
  </si>
  <si>
    <t>4,93% (-0,17% a 9,76%)</t>
  </si>
  <si>
    <t>20 (10 a -600)</t>
  </si>
  <si>
    <t>1,72 (1,02-2,91)</t>
  </si>
  <si>
    <t>-2,89% (-5,66% a -0,03%)</t>
  </si>
  <si>
    <t>-35 (-2915 a -18)</t>
  </si>
  <si>
    <t>-2,46% (-6,56% a 1,86%)</t>
  </si>
  <si>
    <t>-41 (54 a -15)</t>
  </si>
  <si>
    <t>1,32 (0,96-1,81)</t>
  </si>
  <si>
    <t>-3,49% (-7,55% a 0,58%)</t>
  </si>
  <si>
    <t>-29 (172 a -13)</t>
  </si>
  <si>
    <t>4,17 (1,75-9,94)</t>
  </si>
  <si>
    <t>-9,36% (-14,44% a -3,89%)</t>
  </si>
  <si>
    <t>-11 (-26 a -7)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</si>
</sst>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\ _€_-;\-* #,##0.0000\ _€_-;_-* &quot;-&quot;??\ _€_-;_-@_-"/>
    <numFmt numFmtId="166" formatCode="0.0"/>
    <numFmt numFmtId="168" formatCode="_-* #,##0.000\ _€_-;\-* #,##0.000\ _€_-;_-* &quot;-&quot;??\ _€_-;_-@_-"/>
    <numFmt numFmtId="169" formatCode="0.0%"/>
    <numFmt numFmtId="175" formatCode="0.000%"/>
    <numFmt numFmtId="176" formatCode="0.000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i/>
      <sz val="10"/>
      <name val="Calibri"/>
      <family val="2"/>
      <scheme val="minor"/>
    </font>
    <font>
      <i/>
      <sz val="10"/>
      <name val="Calibri"/>
      <family val="2"/>
    </font>
    <font>
      <i/>
      <sz val="11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u/>
      <sz val="10"/>
      <color indexed="12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4"/>
      <color indexed="20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14"/>
      <color rgb="FF0000FF"/>
      <name val="Calibri"/>
      <family val="2"/>
    </font>
    <font>
      <b/>
      <sz val="13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name val="Arial"/>
      <family val="2"/>
    </font>
    <font>
      <sz val="16"/>
      <color rgb="FF009900"/>
      <name val="Calibri"/>
      <family val="2"/>
    </font>
    <font>
      <b/>
      <i/>
      <sz val="14"/>
      <color rgb="FF009900"/>
      <name val="Calibri"/>
      <family val="2"/>
    </font>
    <font>
      <b/>
      <i/>
      <vertAlign val="superscript"/>
      <sz val="14"/>
      <color rgb="FF009900"/>
      <name val="Calibri"/>
      <family val="2"/>
    </font>
    <font>
      <b/>
      <sz val="14"/>
      <color rgb="FF009900"/>
      <name val="Calibri"/>
      <family val="2"/>
    </font>
    <font>
      <sz val="16"/>
      <color rgb="FFFF0000"/>
      <name val="Calibri"/>
      <family val="2"/>
    </font>
    <font>
      <b/>
      <i/>
      <sz val="14"/>
      <color rgb="FFFF0000"/>
      <name val="Calibri"/>
      <family val="2"/>
    </font>
    <font>
      <b/>
      <i/>
      <vertAlign val="superscript"/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1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0" fillId="0" borderId="0"/>
  </cellStyleXfs>
  <cellXfs count="24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43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1" fillId="0" borderId="10" xfId="0" applyFont="1" applyFill="1" applyBorder="1" applyAlignment="1">
      <alignment vertical="center" wrapText="1"/>
    </xf>
    <xf numFmtId="0" fontId="11" fillId="0" borderId="11" xfId="3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3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164" fontId="14" fillId="2" borderId="11" xfId="1" applyNumberFormat="1" applyFont="1" applyFill="1" applyBorder="1" applyAlignment="1">
      <alignment horizontal="center" vertical="distributed"/>
    </xf>
    <xf numFmtId="164" fontId="14" fillId="0" borderId="11" xfId="1" applyNumberFormat="1" applyFont="1" applyFill="1" applyBorder="1" applyAlignment="1">
      <alignment horizontal="center" vertical="center"/>
    </xf>
    <xf numFmtId="0" fontId="14" fillId="8" borderId="11" xfId="1" applyNumberFormat="1" applyFont="1" applyFill="1" applyBorder="1" applyAlignment="1">
      <alignment horizontal="center" vertical="center"/>
    </xf>
    <xf numFmtId="0" fontId="15" fillId="8" borderId="11" xfId="3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10" fontId="5" fillId="0" borderId="11" xfId="2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1" fillId="0" borderId="7" xfId="0" applyFont="1" applyFill="1" applyBorder="1" applyAlignment="1">
      <alignment horizontal="center" vertical="distributed"/>
    </xf>
    <xf numFmtId="164" fontId="16" fillId="0" borderId="11" xfId="1" applyNumberFormat="1" applyFont="1" applyFill="1" applyBorder="1" applyAlignment="1">
      <alignment horizontal="center" vertical="distributed"/>
    </xf>
    <xf numFmtId="0" fontId="16" fillId="0" borderId="11" xfId="1" applyNumberFormat="1" applyFont="1" applyFill="1" applyBorder="1" applyAlignment="1">
      <alignment horizontal="center" vertical="distributed"/>
    </xf>
    <xf numFmtId="164" fontId="16" fillId="0" borderId="11" xfId="1" applyNumberFormat="1" applyFont="1" applyFill="1" applyBorder="1" applyAlignment="1">
      <alignment vertical="center"/>
    </xf>
    <xf numFmtId="10" fontId="16" fillId="0" borderId="11" xfId="2" applyNumberFormat="1" applyFont="1" applyFill="1" applyBorder="1" applyAlignment="1">
      <alignment horizontal="center" vertical="center"/>
    </xf>
    <xf numFmtId="10" fontId="11" fillId="0" borderId="11" xfId="2" applyNumberFormat="1" applyFont="1" applyFill="1" applyBorder="1" applyAlignment="1">
      <alignment horizontal="center" vertical="center"/>
    </xf>
    <xf numFmtId="166" fontId="16" fillId="3" borderId="11" xfId="0" applyNumberFormat="1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10" fontId="5" fillId="0" borderId="0" xfId="2" applyNumberFormat="1" applyFont="1" applyFill="1"/>
    <xf numFmtId="43" fontId="5" fillId="0" borderId="0" xfId="0" applyNumberFormat="1" applyFont="1" applyFill="1"/>
    <xf numFmtId="0" fontId="16" fillId="0" borderId="19" xfId="0" applyFont="1" applyFill="1" applyBorder="1" applyAlignment="1">
      <alignment horizontal="center" vertical="distributed" wrapText="1"/>
    </xf>
    <xf numFmtId="0" fontId="16" fillId="0" borderId="20" xfId="0" applyFont="1" applyFill="1" applyBorder="1" applyAlignment="1">
      <alignment horizontal="center" vertical="distributed"/>
    </xf>
    <xf numFmtId="0" fontId="16" fillId="0" borderId="20" xfId="0" applyFont="1" applyFill="1" applyBorder="1" applyAlignment="1">
      <alignment horizontal="center" vertical="distributed" wrapText="1"/>
    </xf>
    <xf numFmtId="0" fontId="16" fillId="0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4" fillId="0" borderId="12" xfId="0" applyFont="1" applyFill="1" applyBorder="1" applyAlignment="1">
      <alignment horizontal="center" vertical="distributed" wrapText="1"/>
    </xf>
    <xf numFmtId="0" fontId="14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distributed" wrapText="1"/>
    </xf>
    <xf numFmtId="10" fontId="14" fillId="0" borderId="11" xfId="2" applyNumberFormat="1" applyFont="1" applyFill="1" applyBorder="1" applyAlignment="1">
      <alignment horizontal="center" vertical="distributed" wrapText="1"/>
    </xf>
    <xf numFmtId="169" fontId="8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distributed"/>
    </xf>
    <xf numFmtId="10" fontId="14" fillId="0" borderId="11" xfId="0" applyNumberFormat="1" applyFont="1" applyFill="1" applyBorder="1" applyAlignment="1">
      <alignment horizontal="center" vertical="distributed"/>
    </xf>
    <xf numFmtId="0" fontId="0" fillId="0" borderId="11" xfId="0" applyBorder="1" applyAlignment="1">
      <alignment vertical="center" wrapText="1"/>
    </xf>
    <xf numFmtId="0" fontId="10" fillId="0" borderId="11" xfId="0" applyFont="1" applyFill="1" applyBorder="1" applyAlignment="1">
      <alignment horizontal="right" vertical="distributed"/>
    </xf>
    <xf numFmtId="0" fontId="10" fillId="0" borderId="11" xfId="0" applyFont="1" applyFill="1" applyBorder="1" applyAlignment="1">
      <alignment horizontal="center" vertical="distributed"/>
    </xf>
    <xf numFmtId="0" fontId="14" fillId="0" borderId="9" xfId="0" applyFont="1" applyFill="1" applyBorder="1" applyAlignment="1">
      <alignment horizontal="left" vertical="distributed" wrapText="1"/>
    </xf>
    <xf numFmtId="166" fontId="18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distributed" wrapText="1"/>
    </xf>
    <xf numFmtId="10" fontId="18" fillId="0" borderId="11" xfId="2" applyNumberFormat="1" applyFont="1" applyFill="1" applyBorder="1" applyAlignment="1">
      <alignment horizontal="center" vertical="distributed" wrapText="1"/>
    </xf>
    <xf numFmtId="169" fontId="20" fillId="0" borderId="11" xfId="0" applyNumberFormat="1" applyFont="1" applyFill="1" applyBorder="1" applyAlignment="1">
      <alignment horizontal="center" vertical="distributed"/>
    </xf>
    <xf numFmtId="43" fontId="16" fillId="0" borderId="11" xfId="1" applyFont="1" applyFill="1" applyBorder="1" applyAlignment="1">
      <alignment horizontal="center" vertical="distributed"/>
    </xf>
    <xf numFmtId="43" fontId="11" fillId="0" borderId="0" xfId="1" applyFont="1" applyFill="1" applyBorder="1" applyAlignment="1">
      <alignment horizontal="center" vertical="distributed"/>
    </xf>
    <xf numFmtId="10" fontId="16" fillId="0" borderId="11" xfId="0" applyNumberFormat="1" applyFont="1" applyFill="1" applyBorder="1" applyAlignment="1">
      <alignment horizontal="center" vertical="distributed"/>
    </xf>
    <xf numFmtId="0" fontId="11" fillId="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 wrapText="1"/>
    </xf>
    <xf numFmtId="0" fontId="21" fillId="0" borderId="0" xfId="0" applyFont="1" applyFill="1" applyBorder="1" applyAlignment="1">
      <alignment horizontal="center" vertical="distributed" wrapText="1"/>
    </xf>
    <xf numFmtId="0" fontId="11" fillId="0" borderId="0" xfId="0" applyFont="1" applyFill="1" applyBorder="1" applyAlignment="1">
      <alignment horizontal="center" vertical="distributed" wrapText="1"/>
    </xf>
    <xf numFmtId="10" fontId="11" fillId="0" borderId="0" xfId="2" applyNumberFormat="1" applyFont="1" applyFill="1" applyBorder="1" applyAlignment="1">
      <alignment horizontal="center" vertical="distributed" wrapText="1"/>
    </xf>
    <xf numFmtId="10" fontId="5" fillId="0" borderId="0" xfId="2" applyNumberFormat="1" applyFont="1" applyFill="1" applyBorder="1" applyAlignment="1">
      <alignment horizontal="center" vertical="distributed" wrapText="1"/>
    </xf>
    <xf numFmtId="169" fontId="7" fillId="0" borderId="0" xfId="0" applyNumberFormat="1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10" fontId="24" fillId="0" borderId="27" xfId="0" applyNumberFormat="1" applyFont="1" applyFill="1" applyBorder="1" applyAlignment="1">
      <alignment horizontal="center" vertical="center"/>
    </xf>
    <xf numFmtId="10" fontId="24" fillId="0" borderId="28" xfId="0" applyNumberFormat="1" applyFont="1" applyFill="1" applyBorder="1" applyAlignment="1">
      <alignment horizontal="center" vertical="center"/>
    </xf>
    <xf numFmtId="43" fontId="18" fillId="0" borderId="28" xfId="1" applyFont="1" applyFill="1" applyBorder="1" applyAlignment="1">
      <alignment horizontal="center" vertical="distributed"/>
    </xf>
    <xf numFmtId="43" fontId="25" fillId="0" borderId="28" xfId="1" applyFont="1" applyFill="1" applyBorder="1" applyAlignment="1">
      <alignment horizontal="center" vertical="distributed"/>
    </xf>
    <xf numFmtId="0" fontId="26" fillId="0" borderId="0" xfId="0" applyFont="1" applyAlignment="1">
      <alignment vertical="center" wrapText="1"/>
    </xf>
    <xf numFmtId="0" fontId="25" fillId="0" borderId="0" xfId="0" applyFont="1" applyFill="1"/>
    <xf numFmtId="0" fontId="18" fillId="0" borderId="0" xfId="0" applyFont="1" applyFill="1"/>
    <xf numFmtId="0" fontId="23" fillId="0" borderId="13" xfId="0" applyFont="1" applyFill="1" applyBorder="1" applyAlignment="1">
      <alignment horizontal="left" vertical="center"/>
    </xf>
    <xf numFmtId="10" fontId="24" fillId="0" borderId="29" xfId="2" applyNumberFormat="1" applyFont="1" applyFill="1" applyBorder="1" applyAlignment="1">
      <alignment horizontal="center" vertical="center"/>
    </xf>
    <xf numFmtId="10" fontId="24" fillId="0" borderId="30" xfId="2" applyNumberFormat="1" applyFont="1" applyFill="1" applyBorder="1" applyAlignment="1">
      <alignment horizontal="center" vertical="center"/>
    </xf>
    <xf numFmtId="43" fontId="18" fillId="0" borderId="30" xfId="1" applyFont="1" applyFill="1" applyBorder="1" applyAlignment="1">
      <alignment horizontal="center" vertical="distributed"/>
    </xf>
    <xf numFmtId="0" fontId="25" fillId="0" borderId="30" xfId="0" applyFont="1" applyFill="1" applyBorder="1" applyAlignment="1">
      <alignment horizontal="center" vertical="distributed"/>
    </xf>
    <xf numFmtId="0" fontId="23" fillId="0" borderId="3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0" fontId="2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horizontal="center" vertical="center"/>
    </xf>
    <xf numFmtId="10" fontId="24" fillId="0" borderId="0" xfId="2" applyNumberFormat="1" applyFont="1" applyFill="1" applyBorder="1" applyAlignment="1">
      <alignment horizontal="center" vertical="center"/>
    </xf>
    <xf numFmtId="43" fontId="18" fillId="0" borderId="0" xfId="1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vertical="center"/>
    </xf>
    <xf numFmtId="10" fontId="24" fillId="0" borderId="14" xfId="2" applyNumberFormat="1" applyFont="1" applyFill="1" applyBorder="1" applyAlignment="1">
      <alignment horizontal="center" vertical="center"/>
    </xf>
    <xf numFmtId="10" fontId="18" fillId="0" borderId="14" xfId="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1" fontId="5" fillId="0" borderId="0" xfId="0" applyNumberFormat="1" applyFont="1" applyFill="1"/>
    <xf numFmtId="0" fontId="27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horizontal="left" vertical="center"/>
    </xf>
    <xf numFmtId="0" fontId="2" fillId="0" borderId="13" xfId="0" applyFont="1" applyBorder="1" applyAlignment="1">
      <alignment horizontal="right" vertical="distributed"/>
    </xf>
    <xf numFmtId="10" fontId="2" fillId="8" borderId="16" xfId="2" applyNumberFormat="1" applyFont="1" applyFill="1" applyBorder="1" applyAlignment="1">
      <alignment horizontal="center" vertical="distributed"/>
    </xf>
    <xf numFmtId="0" fontId="9" fillId="0" borderId="0" xfId="0" applyFont="1" applyFill="1" applyBorder="1" applyAlignment="1">
      <alignment horizontal="center"/>
    </xf>
    <xf numFmtId="10" fontId="4" fillId="0" borderId="0" xfId="2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5" fontId="2" fillId="0" borderId="0" xfId="2" applyNumberFormat="1" applyFont="1" applyAlignment="1">
      <alignment horizontal="left"/>
    </xf>
    <xf numFmtId="2" fontId="2" fillId="8" borderId="13" xfId="0" applyNumberFormat="1" applyFont="1" applyFill="1" applyBorder="1" applyAlignment="1">
      <alignment horizontal="center" vertical="center"/>
    </xf>
    <xf numFmtId="2" fontId="2" fillId="8" borderId="15" xfId="0" applyNumberFormat="1" applyFont="1" applyFill="1" applyBorder="1" applyAlignment="1">
      <alignment horizontal="center" vertical="center"/>
    </xf>
    <xf numFmtId="2" fontId="2" fillId="8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3" xfId="0" applyFont="1" applyBorder="1" applyAlignment="1">
      <alignment horizontal="left"/>
    </xf>
    <xf numFmtId="49" fontId="2" fillId="0" borderId="14" xfId="0" applyNumberFormat="1" applyFont="1" applyBorder="1"/>
    <xf numFmtId="168" fontId="2" fillId="0" borderId="15" xfId="1" applyNumberFormat="1" applyFont="1" applyBorder="1" applyAlignment="1">
      <alignment horizontal="center"/>
    </xf>
    <xf numFmtId="165" fontId="2" fillId="0" borderId="15" xfId="1" applyNumberFormat="1" applyFont="1" applyBorder="1" applyAlignment="1">
      <alignment horizontal="center"/>
    </xf>
    <xf numFmtId="10" fontId="2" fillId="0" borderId="16" xfId="2" applyNumberFormat="1" applyFont="1" applyBorder="1" applyAlignment="1">
      <alignment horizontal="center"/>
    </xf>
    <xf numFmtId="0" fontId="2" fillId="9" borderId="13" xfId="0" applyFont="1" applyFill="1" applyBorder="1" applyAlignment="1">
      <alignment horizontal="left"/>
    </xf>
    <xf numFmtId="0" fontId="2" fillId="9" borderId="16" xfId="0" applyFont="1" applyFill="1" applyBorder="1" applyAlignment="1">
      <alignment horizontal="right" vertical="center"/>
    </xf>
    <xf numFmtId="10" fontId="4" fillId="6" borderId="15" xfId="0" applyNumberFormat="1" applyFont="1" applyFill="1" applyBorder="1" applyAlignment="1">
      <alignment horizontal="center" vertical="center"/>
    </xf>
    <xf numFmtId="10" fontId="4" fillId="7" borderId="15" xfId="0" applyNumberFormat="1" applyFont="1" applyFill="1" applyBorder="1" applyAlignment="1">
      <alignment horizontal="center" vertical="center"/>
    </xf>
    <xf numFmtId="10" fontId="4" fillId="11" borderId="15" xfId="0" applyNumberFormat="1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left"/>
    </xf>
    <xf numFmtId="0" fontId="2" fillId="9" borderId="32" xfId="0" applyFont="1" applyFill="1" applyBorder="1" applyAlignment="1">
      <alignment horizontal="right" vertical="center"/>
    </xf>
    <xf numFmtId="1" fontId="4" fillId="6" borderId="13" xfId="0" applyNumberFormat="1" applyFont="1" applyFill="1" applyBorder="1" applyAlignment="1">
      <alignment horizontal="center" vertical="center"/>
    </xf>
    <xf numFmtId="1" fontId="4" fillId="7" borderId="13" xfId="0" applyNumberFormat="1" applyFont="1" applyFill="1" applyBorder="1" applyAlignment="1">
      <alignment horizontal="center" vertical="center"/>
    </xf>
    <xf numFmtId="1" fontId="4" fillId="11" borderId="15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49" fontId="2" fillId="0" borderId="11" xfId="1" applyNumberFormat="1" applyFont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left"/>
    </xf>
    <xf numFmtId="0" fontId="4" fillId="12" borderId="11" xfId="0" applyFont="1" applyFill="1" applyBorder="1" applyAlignment="1">
      <alignment horizontal="right" vertical="center"/>
    </xf>
    <xf numFmtId="1" fontId="4" fillId="12" borderId="11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right" vertical="center"/>
    </xf>
    <xf numFmtId="1" fontId="4" fillId="5" borderId="11" xfId="0" applyNumberFormat="1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left"/>
    </xf>
    <xf numFmtId="43" fontId="4" fillId="13" borderId="11" xfId="1" applyFont="1" applyFill="1" applyBorder="1" applyAlignment="1">
      <alignment horizontal="right" vertical="center"/>
    </xf>
    <xf numFmtId="1" fontId="4" fillId="13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4" fillId="12" borderId="8" xfId="0" applyFont="1" applyFill="1" applyBorder="1" applyAlignment="1">
      <alignment horizontal="right" vertical="center"/>
    </xf>
    <xf numFmtId="0" fontId="2" fillId="7" borderId="11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right" vertical="center"/>
    </xf>
    <xf numFmtId="1" fontId="4" fillId="7" borderId="11" xfId="0" applyNumberFormat="1" applyFont="1" applyFill="1" applyBorder="1" applyAlignment="1">
      <alignment horizontal="center" vertical="center"/>
    </xf>
    <xf numFmtId="43" fontId="2" fillId="13" borderId="11" xfId="1" applyFont="1" applyFill="1" applyBorder="1" applyAlignment="1">
      <alignment horizontal="left"/>
    </xf>
    <xf numFmtId="43" fontId="2" fillId="0" borderId="0" xfId="1" applyFont="1" applyFill="1" applyBorder="1" applyAlignment="1">
      <alignment horizontal="left"/>
    </xf>
    <xf numFmtId="43" fontId="4" fillId="0" borderId="0" xfId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/>
    </xf>
    <xf numFmtId="2" fontId="2" fillId="9" borderId="2" xfId="0" applyNumberFormat="1" applyFont="1" applyFill="1" applyBorder="1" applyAlignment="1">
      <alignment horizontal="center"/>
    </xf>
    <xf numFmtId="10" fontId="2" fillId="9" borderId="2" xfId="2" applyNumberFormat="1" applyFont="1" applyFill="1" applyBorder="1" applyAlignment="1">
      <alignment horizontal="center"/>
    </xf>
    <xf numFmtId="1" fontId="2" fillId="9" borderId="3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left"/>
    </xf>
    <xf numFmtId="168" fontId="2" fillId="9" borderId="0" xfId="0" applyNumberFormat="1" applyFont="1" applyFill="1" applyBorder="1" applyAlignment="1">
      <alignment horizontal="center"/>
    </xf>
    <xf numFmtId="10" fontId="2" fillId="9" borderId="0" xfId="0" applyNumberFormat="1" applyFont="1" applyFill="1" applyBorder="1" applyAlignment="1">
      <alignment horizontal="center"/>
    </xf>
    <xf numFmtId="2" fontId="2" fillId="9" borderId="0" xfId="0" applyNumberFormat="1" applyFont="1" applyFill="1" applyBorder="1" applyAlignment="1">
      <alignment horizontal="center"/>
    </xf>
    <xf numFmtId="10" fontId="2" fillId="9" borderId="0" xfId="2" applyNumberFormat="1" applyFont="1" applyFill="1" applyBorder="1" applyAlignment="1">
      <alignment horizontal="center"/>
    </xf>
    <xf numFmtId="1" fontId="2" fillId="9" borderId="5" xfId="0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 vertical="distributed"/>
    </xf>
    <xf numFmtId="0" fontId="2" fillId="9" borderId="6" xfId="0" applyFont="1" applyFill="1" applyBorder="1" applyAlignment="1">
      <alignment horizontal="left"/>
    </xf>
    <xf numFmtId="43" fontId="4" fillId="0" borderId="0" xfId="1" applyFont="1" applyAlignment="1">
      <alignment horizontal="right"/>
    </xf>
    <xf numFmtId="176" fontId="4" fillId="0" borderId="0" xfId="2" applyNumberFormat="1" applyFont="1"/>
    <xf numFmtId="0" fontId="4" fillId="0" borderId="11" xfId="0" applyFont="1" applyFill="1" applyBorder="1" applyAlignment="1">
      <alignment horizontal="center" vertical="distributed"/>
    </xf>
    <xf numFmtId="10" fontId="28" fillId="0" borderId="0" xfId="2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0" fontId="2" fillId="0" borderId="11" xfId="0" applyFont="1" applyBorder="1" applyAlignment="1">
      <alignment horizontal="center" vertical="distributed"/>
    </xf>
    <xf numFmtId="43" fontId="5" fillId="0" borderId="0" xfId="1" applyFont="1" applyFill="1"/>
    <xf numFmtId="2" fontId="17" fillId="9" borderId="11" xfId="3" applyNumberFormat="1" applyFont="1" applyFill="1" applyBorder="1" applyAlignment="1" applyProtection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43" fontId="31" fillId="2" borderId="28" xfId="1" applyFont="1" applyFill="1" applyBorder="1" applyAlignment="1">
      <alignment horizontal="center" vertical="distributed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distributed" wrapText="1"/>
    </xf>
    <xf numFmtId="0" fontId="10" fillId="0" borderId="15" xfId="0" applyFont="1" applyFill="1" applyBorder="1" applyAlignment="1">
      <alignment horizontal="center" vertical="distributed"/>
    </xf>
    <xf numFmtId="0" fontId="10" fillId="0" borderId="16" xfId="0" applyFont="1" applyFill="1" applyBorder="1" applyAlignment="1">
      <alignment horizontal="center" vertical="distributed" wrapText="1"/>
    </xf>
    <xf numFmtId="0" fontId="5" fillId="0" borderId="34" xfId="0" applyFont="1" applyFill="1" applyBorder="1" applyAlignment="1">
      <alignment horizontal="right" vertical="center"/>
    </xf>
    <xf numFmtId="10" fontId="23" fillId="0" borderId="35" xfId="0" applyNumberFormat="1" applyFont="1" applyFill="1" applyBorder="1" applyAlignment="1">
      <alignment horizontal="center" vertical="center"/>
    </xf>
    <xf numFmtId="169" fontId="5" fillId="0" borderId="35" xfId="2" applyNumberFormat="1" applyFont="1" applyFill="1" applyBorder="1" applyAlignment="1">
      <alignment horizontal="left" vertical="center"/>
    </xf>
    <xf numFmtId="2" fontId="5" fillId="0" borderId="35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2" fontId="23" fillId="0" borderId="35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49" fontId="18" fillId="0" borderId="16" xfId="1" applyNumberFormat="1" applyFont="1" applyFill="1" applyBorder="1" applyAlignment="1">
      <alignment horizontal="center" vertical="distributed"/>
    </xf>
    <xf numFmtId="164" fontId="5" fillId="0" borderId="0" xfId="0" applyNumberFormat="1" applyFont="1" applyFill="1"/>
    <xf numFmtId="0" fontId="32" fillId="0" borderId="11" xfId="0" applyFont="1" applyFill="1" applyBorder="1" applyAlignment="1">
      <alignment horizontal="center" vertical="distributed" wrapText="1"/>
    </xf>
    <xf numFmtId="2" fontId="2" fillId="4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center" vertical="center"/>
    </xf>
    <xf numFmtId="3" fontId="2" fillId="4" borderId="11" xfId="1" applyNumberFormat="1" applyFont="1" applyFill="1" applyBorder="1" applyAlignment="1">
      <alignment horizontal="center" vertical="center"/>
    </xf>
    <xf numFmtId="3" fontId="4" fillId="4" borderId="11" xfId="1" applyNumberFormat="1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43" fontId="35" fillId="2" borderId="28" xfId="1" applyFont="1" applyFill="1" applyBorder="1" applyAlignment="1">
      <alignment horizontal="center" vertical="distributed"/>
    </xf>
    <xf numFmtId="0" fontId="36" fillId="0" borderId="11" xfId="0" applyFont="1" applyFill="1" applyBorder="1" applyAlignment="1">
      <alignment horizontal="center" vertical="distributed" wrapText="1"/>
    </xf>
    <xf numFmtId="0" fontId="14" fillId="0" borderId="11" xfId="0" applyFont="1" applyFill="1" applyBorder="1" applyAlignment="1">
      <alignment horizontal="center" vertical="distributed"/>
    </xf>
    <xf numFmtId="0" fontId="39" fillId="2" borderId="11" xfId="0" applyFont="1" applyFill="1" applyBorder="1" applyAlignment="1">
      <alignment horizontal="center" vertical="distributed"/>
    </xf>
    <xf numFmtId="0" fontId="2" fillId="4" borderId="1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distributed" wrapText="1"/>
    </xf>
    <xf numFmtId="0" fontId="16" fillId="0" borderId="18" xfId="0" applyFont="1" applyFill="1" applyBorder="1" applyAlignment="1">
      <alignment horizontal="center" vertical="distributed" wrapText="1"/>
    </xf>
    <xf numFmtId="0" fontId="18" fillId="0" borderId="13" xfId="0" applyFont="1" applyFill="1" applyBorder="1" applyAlignment="1">
      <alignment horizontal="left" vertical="distributed"/>
    </xf>
    <xf numFmtId="0" fontId="18" fillId="0" borderId="14" xfId="0" applyFont="1" applyFill="1" applyBorder="1" applyAlignment="1">
      <alignment horizontal="left" vertical="distributed"/>
    </xf>
    <xf numFmtId="0" fontId="18" fillId="0" borderId="16" xfId="0" applyFont="1" applyFill="1" applyBorder="1" applyAlignment="1">
      <alignment horizontal="left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6" xfId="0" applyFont="1" applyBorder="1" applyAlignment="1">
      <alignment horizontal="center" vertical="distributed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" fontId="19" fillId="0" borderId="10" xfId="1" applyNumberFormat="1" applyFont="1" applyFill="1" applyBorder="1" applyAlignment="1">
      <alignment horizontal="center" vertical="center" wrapText="1"/>
    </xf>
    <xf numFmtId="1" fontId="19" fillId="0" borderId="22" xfId="1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10" borderId="13" xfId="0" applyFont="1" applyFill="1" applyBorder="1" applyAlignment="1">
      <alignment horizontal="left" vertical="center" wrapText="1"/>
    </xf>
    <xf numFmtId="0" fontId="22" fillId="10" borderId="14" xfId="0" applyFont="1" applyFill="1" applyBorder="1" applyAlignment="1">
      <alignment horizontal="left" vertical="center" wrapText="1"/>
    </xf>
    <xf numFmtId="0" fontId="22" fillId="10" borderId="16" xfId="0" applyFont="1" applyFill="1" applyBorder="1" applyAlignment="1">
      <alignment horizontal="left" vertical="center" wrapText="1"/>
    </xf>
    <xf numFmtId="0" fontId="22" fillId="10" borderId="23" xfId="0" applyFont="1" applyFill="1" applyBorder="1" applyAlignment="1">
      <alignment horizontal="left" vertical="center" wrapText="1"/>
    </xf>
    <xf numFmtId="0" fontId="22" fillId="10" borderId="24" xfId="0" applyFont="1" applyFill="1" applyBorder="1" applyAlignment="1">
      <alignment horizontal="left" vertical="center" wrapText="1"/>
    </xf>
    <xf numFmtId="0" fontId="22" fillId="10" borderId="25" xfId="0" applyFont="1" applyFill="1" applyBorder="1" applyAlignment="1">
      <alignment horizontal="left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</cellXfs>
  <cellStyles count="5">
    <cellStyle name="Hipervínculo" xfId="3" builtinId="8"/>
    <cellStyle name="Millares" xfId="1" builtinId="3"/>
    <cellStyle name="Normal" xfId="0" builtinId="0"/>
    <cellStyle name="Normal 2" xfId="4" xr:uid="{8606ACE7-4846-4BE9-A4CC-D5E1E6746C9A}"/>
    <cellStyle name="Porcentaje" xfId="2" builtinId="5"/>
  </cellStyles>
  <dxfs count="0"/>
  <tableStyles count="0" defaultTableStyle="TableStyleMedium2" defaultPivotStyle="PivotStyleLight16"/>
  <colors>
    <mruColors>
      <color rgb="FFFFFF99"/>
      <color rgb="FF009900"/>
      <color rgb="FFFF0066"/>
      <color rgb="FFCCFFFF"/>
      <color rgb="FFFFCC66"/>
      <color rgb="FF0000FF"/>
      <color rgb="FFFF9966"/>
      <color rgb="FFFFCC99"/>
      <color rgb="FF99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C93-40FE-8470-F06B2E7975C5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C93-40FE-8470-F06B2E797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251759"/>
        <c:axId val="1"/>
      </c:lineChart>
      <c:catAx>
        <c:axId val="15452517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2517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142-406B-963D-69B9DED0A0F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142-406B-963D-69B9DED0A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1167"/>
        <c:axId val="1"/>
      </c:lineChart>
      <c:catAx>
        <c:axId val="15450811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11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028-4AD6-A189-D4D2261B573B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028-4AD6-A189-D4D2261B5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251759"/>
        <c:axId val="1"/>
      </c:lineChart>
      <c:catAx>
        <c:axId val="15452517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2517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3F8-40F4-8887-4699624D832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3F8-40F4-8887-4699624D8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1567"/>
        <c:axId val="1"/>
      </c:lineChart>
      <c:catAx>
        <c:axId val="15450915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15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3A-450A-BA92-4ACA8DD52D7B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3A-450A-BA92-4ACA8DD52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911"/>
        <c:axId val="1"/>
      </c:lineChart>
      <c:catAx>
        <c:axId val="15450849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9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DF-4202-A229-B98E48A175A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1DF-4202-A229-B98E48A17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5311"/>
        <c:axId val="1"/>
      </c:lineChart>
      <c:catAx>
        <c:axId val="15450953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53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D24-4EB9-BF76-79F479058FA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D24-4EB9-BF76-79F479058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5743"/>
        <c:axId val="1"/>
      </c:lineChart>
      <c:catAx>
        <c:axId val="154508574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57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AE9-4A62-847C-DFEAD318197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AE9-4A62-847C-DFEAD3181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6159"/>
        <c:axId val="1"/>
      </c:lineChart>
      <c:catAx>
        <c:axId val="15450861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61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4E-42BE-A85F-EE4A86EB7B4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84E-42BE-A85F-EE4A86EB7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2815"/>
        <c:axId val="1"/>
      </c:lineChart>
      <c:catAx>
        <c:axId val="1545092815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28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9BE-4F27-A85B-D66C158716B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9BE-4F27-A85B-D66C15871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3231"/>
        <c:axId val="1"/>
      </c:lineChart>
      <c:catAx>
        <c:axId val="154509323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32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41-49EF-9625-F1F6C9AD0E3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F41-49EF-9625-F1F6C9AD0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079"/>
        <c:axId val="1"/>
      </c:lineChart>
      <c:catAx>
        <c:axId val="154508407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0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40-4423-B784-1B642343265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540-4423-B784-1B6423432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1567"/>
        <c:axId val="1"/>
      </c:lineChart>
      <c:catAx>
        <c:axId val="15450915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15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CA-4CCD-8280-7977E4AC23A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2CA-4CCD-8280-7977E4AC2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1167"/>
        <c:axId val="1"/>
      </c:lineChart>
      <c:catAx>
        <c:axId val="15450811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11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C9A-4E4C-B7A9-7FA3ABE7C1BA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C9A-4E4C-B7A9-7FA3ABE7C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251759"/>
        <c:axId val="1"/>
      </c:lineChart>
      <c:catAx>
        <c:axId val="15452517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2517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94E-47B6-8D8C-996B232D946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94E-47B6-8D8C-996B232D9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1567"/>
        <c:axId val="1"/>
      </c:lineChart>
      <c:catAx>
        <c:axId val="15450915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15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F0-4692-BE61-E983FE4B535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6F0-4692-BE61-E983FE4B5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911"/>
        <c:axId val="1"/>
      </c:lineChart>
      <c:catAx>
        <c:axId val="15450849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9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AB-4422-9D2C-450AAB58962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BAB-4422-9D2C-450AAB589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5311"/>
        <c:axId val="1"/>
      </c:lineChart>
      <c:catAx>
        <c:axId val="15450953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53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D8E-4B8A-B38F-C92A14CAE41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D8E-4B8A-B38F-C92A14CAE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5743"/>
        <c:axId val="1"/>
      </c:lineChart>
      <c:catAx>
        <c:axId val="154508574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57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937-4A70-ADAF-612DA52AFBD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937-4A70-ADAF-612DA52AF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6159"/>
        <c:axId val="1"/>
      </c:lineChart>
      <c:catAx>
        <c:axId val="15450861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61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E08-4052-934B-7C1A455BC08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E08-4052-934B-7C1A455BC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2815"/>
        <c:axId val="1"/>
      </c:lineChart>
      <c:catAx>
        <c:axId val="1545092815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28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4F-4E5F-A259-101F38D116D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24F-4E5F-A259-101F38D11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3231"/>
        <c:axId val="1"/>
      </c:lineChart>
      <c:catAx>
        <c:axId val="154509323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32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583-4E9F-A9F5-39A555F4BA7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583-4E9F-A9F5-39A555F4B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079"/>
        <c:axId val="1"/>
      </c:lineChart>
      <c:catAx>
        <c:axId val="154508407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0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974-464D-AF8E-00BD828AFC4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974-464D-AF8E-00BD828AF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911"/>
        <c:axId val="1"/>
      </c:lineChart>
      <c:catAx>
        <c:axId val="15450849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9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5B7-4C66-A318-0A1B9E4F7B3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5B7-4C66-A318-0A1B9E4F7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1167"/>
        <c:axId val="1"/>
      </c:lineChart>
      <c:catAx>
        <c:axId val="15450811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11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B5C-44C6-9E8B-BA0F4C5C767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B5C-44C6-9E8B-BA0F4C5C7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251759"/>
        <c:axId val="1"/>
      </c:lineChart>
      <c:catAx>
        <c:axId val="15452517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2517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327-4BE2-A98D-1AA086F460DA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327-4BE2-A98D-1AA086F46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1567"/>
        <c:axId val="1"/>
      </c:lineChart>
      <c:catAx>
        <c:axId val="15450915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15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5BF-4AE2-847E-C91A29A373C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5BF-4AE2-847E-C91A29A37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911"/>
        <c:axId val="1"/>
      </c:lineChart>
      <c:catAx>
        <c:axId val="15450849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9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AEF-4CF2-8F15-3F0AC044F85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AEF-4CF2-8F15-3F0AC044F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5311"/>
        <c:axId val="1"/>
      </c:lineChart>
      <c:catAx>
        <c:axId val="15450953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53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503-4A2A-80DE-21883391FEE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503-4A2A-80DE-21883391F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5743"/>
        <c:axId val="1"/>
      </c:lineChart>
      <c:catAx>
        <c:axId val="154508574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57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4B-46C8-AAD8-D2FAFCA3F51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14B-46C8-AAD8-D2FAFCA3F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6159"/>
        <c:axId val="1"/>
      </c:lineChart>
      <c:catAx>
        <c:axId val="15450861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61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4D8-44C3-BA87-0837949C8A9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4D8-44C3-BA87-0837949C8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2815"/>
        <c:axId val="1"/>
      </c:lineChart>
      <c:catAx>
        <c:axId val="1545092815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28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C3-4370-8C55-9C0E59A6BB3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EC3-4370-8C55-9C0E59A6B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3231"/>
        <c:axId val="1"/>
      </c:lineChart>
      <c:catAx>
        <c:axId val="154509323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32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A47-4E85-9232-B520B56D1EE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A47-4E85-9232-B520B56D1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079"/>
        <c:axId val="1"/>
      </c:lineChart>
      <c:catAx>
        <c:axId val="154508407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0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35-4E00-9A32-1AF55B5D7ED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735-4E00-9A32-1AF55B5D7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5311"/>
        <c:axId val="1"/>
      </c:lineChart>
      <c:catAx>
        <c:axId val="15450953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53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A62-43DE-AA91-716F54444E5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A62-43DE-AA91-716F54444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1167"/>
        <c:axId val="1"/>
      </c:lineChart>
      <c:catAx>
        <c:axId val="15450811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11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A7-45D6-BF4B-27E24C1EB1C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A7-45D6-BF4B-27E24C1EB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5743"/>
        <c:axId val="1"/>
      </c:lineChart>
      <c:catAx>
        <c:axId val="154508574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57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79-4604-9D12-1607FD5ADF3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79-4604-9D12-1607FD5AD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6159"/>
        <c:axId val="1"/>
      </c:lineChart>
      <c:catAx>
        <c:axId val="15450861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61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7E1-485F-B777-60599F9EAD9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7E1-485F-B777-60599F9EA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2815"/>
        <c:axId val="1"/>
      </c:lineChart>
      <c:catAx>
        <c:axId val="1545092815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28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150-4DDC-AA3C-CB112AF93FF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150-4DDC-AA3C-CB112AF93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3231"/>
        <c:axId val="1"/>
      </c:lineChart>
      <c:catAx>
        <c:axId val="154509323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32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68-4F78-8087-A63CBFD9EF4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868-4F78-8087-A63CBFD9E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079"/>
        <c:axId val="1"/>
      </c:lineChart>
      <c:catAx>
        <c:axId val="154508407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0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9251CD9-05A4-4D91-9B2B-D155DCB746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3B1C1A2-B068-49C5-8CE4-76F2F851C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3BE2CE1-D8DA-4C6C-8F4C-2DE01EC1C2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C255616-169F-4771-AA53-C9996755A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3E0EDF4-9622-4E2F-BBF1-168C89BA2D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E05B750-EF43-448B-A163-3050B75271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CBEC8B1-9155-4496-A812-BC0810356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89D5CAC-5EF7-451C-8735-8304E3A248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F84C0452-6DC5-41E0-9C8F-EB6D74A255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A6CBCBA3-4497-40C5-B2F9-276BBE4FB7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647700</xdr:colOff>
      <xdr:row>14</xdr:row>
      <xdr:rowOff>211665</xdr:rowOff>
    </xdr:from>
    <xdr:to>
      <xdr:col>8</xdr:col>
      <xdr:colOff>116417</xdr:colOff>
      <xdr:row>17</xdr:row>
      <xdr:rowOff>0</xdr:rowOff>
    </xdr:to>
    <xdr:sp macro="" textlink="">
      <xdr:nvSpPr>
        <xdr:cNvPr id="12" name="Line 57">
          <a:extLst>
            <a:ext uri="{FF2B5EF4-FFF2-40B4-BE49-F238E27FC236}">
              <a16:creationId xmlns:a16="http://schemas.microsoft.com/office/drawing/2014/main" id="{737F69BA-9AF2-4564-9D2D-36C4AA963E76}"/>
            </a:ext>
          </a:extLst>
        </xdr:cNvPr>
        <xdr:cNvSpPr>
          <a:spLocks noChangeShapeType="1"/>
        </xdr:cNvSpPr>
      </xdr:nvSpPr>
      <xdr:spPr bwMode="auto">
        <a:xfrm flipV="1">
          <a:off x="4067175" y="7545915"/>
          <a:ext cx="4431242" cy="8551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1176867</xdr:colOff>
      <xdr:row>38</xdr:row>
      <xdr:rowOff>222250</xdr:rowOff>
    </xdr:from>
    <xdr:to>
      <xdr:col>2</xdr:col>
      <xdr:colOff>967317</xdr:colOff>
      <xdr:row>38</xdr:row>
      <xdr:rowOff>222250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0834FA48-BBDF-462C-B12B-0BFC453A2CAD}"/>
            </a:ext>
          </a:extLst>
        </xdr:cNvPr>
        <xdr:cNvSpPr>
          <a:spLocks noChangeShapeType="1"/>
        </xdr:cNvSpPr>
      </xdr:nvSpPr>
      <xdr:spPr bwMode="auto">
        <a:xfrm>
          <a:off x="2853267" y="14116050"/>
          <a:ext cx="1381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14</xdr:row>
      <xdr:rowOff>264583</xdr:rowOff>
    </xdr:from>
    <xdr:to>
      <xdr:col>9</xdr:col>
      <xdr:colOff>222249</xdr:colOff>
      <xdr:row>17</xdr:row>
      <xdr:rowOff>0</xdr:rowOff>
    </xdr:to>
    <xdr:sp macro="" textlink="">
      <xdr:nvSpPr>
        <xdr:cNvPr id="14" name="Line 57">
          <a:extLst>
            <a:ext uri="{FF2B5EF4-FFF2-40B4-BE49-F238E27FC236}">
              <a16:creationId xmlns:a16="http://schemas.microsoft.com/office/drawing/2014/main" id="{17213042-A7FA-4F72-94B7-CB51D6CB5270}"/>
            </a:ext>
          </a:extLst>
        </xdr:cNvPr>
        <xdr:cNvSpPr>
          <a:spLocks noChangeShapeType="1"/>
        </xdr:cNvSpPr>
      </xdr:nvSpPr>
      <xdr:spPr bwMode="auto">
        <a:xfrm flipV="1">
          <a:off x="7953375" y="7598833"/>
          <a:ext cx="1498599" cy="8022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14</xdr:row>
      <xdr:rowOff>266700</xdr:rowOff>
    </xdr:from>
    <xdr:to>
      <xdr:col>6</xdr:col>
      <xdr:colOff>333375</xdr:colOff>
      <xdr:row>17</xdr:row>
      <xdr:rowOff>68792</xdr:rowOff>
    </xdr:to>
    <xdr:sp macro="" textlink="">
      <xdr:nvSpPr>
        <xdr:cNvPr id="15" name="Line 57">
          <a:extLst>
            <a:ext uri="{FF2B5EF4-FFF2-40B4-BE49-F238E27FC236}">
              <a16:creationId xmlns:a16="http://schemas.microsoft.com/office/drawing/2014/main" id="{C094FDD0-7DB1-4BC0-A39F-CE93FCF5E9DE}"/>
            </a:ext>
          </a:extLst>
        </xdr:cNvPr>
        <xdr:cNvSpPr>
          <a:spLocks noChangeShapeType="1"/>
        </xdr:cNvSpPr>
      </xdr:nvSpPr>
      <xdr:spPr bwMode="auto">
        <a:xfrm flipH="1" flipV="1">
          <a:off x="5514975" y="7600950"/>
          <a:ext cx="1457325" cy="8688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6BBFF7-78AD-47CB-8584-F15DEF95DE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7D53BBD-0DD3-4070-8F28-9D83D3195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34A3B45-23B5-45EE-85AC-71D2FD2B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CDE1835-1847-47E7-B6D4-D88363B5D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57FCB8A-C2A0-4929-B530-4D1A695327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8A0BB55-D51D-47F4-A769-45083EF39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3EBA1A67-1B31-4210-B086-0714F251A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2AD7CDF3-F026-416F-A414-9A72C7FB40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2FEAB757-534D-4061-B87C-0CDC077A4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B3A4B05-2218-4652-BAE0-8809D3DAB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647700</xdr:colOff>
      <xdr:row>14</xdr:row>
      <xdr:rowOff>211665</xdr:rowOff>
    </xdr:from>
    <xdr:to>
      <xdr:col>8</xdr:col>
      <xdr:colOff>116417</xdr:colOff>
      <xdr:row>17</xdr:row>
      <xdr:rowOff>0</xdr:rowOff>
    </xdr:to>
    <xdr:sp macro="" textlink="">
      <xdr:nvSpPr>
        <xdr:cNvPr id="12" name="Line 57">
          <a:extLst>
            <a:ext uri="{FF2B5EF4-FFF2-40B4-BE49-F238E27FC236}">
              <a16:creationId xmlns:a16="http://schemas.microsoft.com/office/drawing/2014/main" id="{2D2AB006-9030-4668-B2EA-3F20A8432D05}"/>
            </a:ext>
          </a:extLst>
        </xdr:cNvPr>
        <xdr:cNvSpPr>
          <a:spLocks noChangeShapeType="1"/>
        </xdr:cNvSpPr>
      </xdr:nvSpPr>
      <xdr:spPr bwMode="auto">
        <a:xfrm flipV="1">
          <a:off x="4067175" y="6098115"/>
          <a:ext cx="4431242" cy="9027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1176867</xdr:colOff>
      <xdr:row>38</xdr:row>
      <xdr:rowOff>222250</xdr:rowOff>
    </xdr:from>
    <xdr:to>
      <xdr:col>2</xdr:col>
      <xdr:colOff>967317</xdr:colOff>
      <xdr:row>38</xdr:row>
      <xdr:rowOff>222250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B0CD0C9D-95D2-4721-A537-25F9C4971029}"/>
            </a:ext>
          </a:extLst>
        </xdr:cNvPr>
        <xdr:cNvSpPr>
          <a:spLocks noChangeShapeType="1"/>
        </xdr:cNvSpPr>
      </xdr:nvSpPr>
      <xdr:spPr bwMode="auto">
        <a:xfrm>
          <a:off x="2853267" y="13716000"/>
          <a:ext cx="1381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14</xdr:row>
      <xdr:rowOff>264583</xdr:rowOff>
    </xdr:from>
    <xdr:to>
      <xdr:col>9</xdr:col>
      <xdr:colOff>222249</xdr:colOff>
      <xdr:row>17</xdr:row>
      <xdr:rowOff>0</xdr:rowOff>
    </xdr:to>
    <xdr:sp macro="" textlink="">
      <xdr:nvSpPr>
        <xdr:cNvPr id="14" name="Line 57">
          <a:extLst>
            <a:ext uri="{FF2B5EF4-FFF2-40B4-BE49-F238E27FC236}">
              <a16:creationId xmlns:a16="http://schemas.microsoft.com/office/drawing/2014/main" id="{C98C50C2-11BF-4130-9936-F262DBC681C1}"/>
            </a:ext>
          </a:extLst>
        </xdr:cNvPr>
        <xdr:cNvSpPr>
          <a:spLocks noChangeShapeType="1"/>
        </xdr:cNvSpPr>
      </xdr:nvSpPr>
      <xdr:spPr bwMode="auto">
        <a:xfrm flipV="1">
          <a:off x="7953375" y="6151033"/>
          <a:ext cx="1498599" cy="8879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14</xdr:row>
      <xdr:rowOff>266700</xdr:rowOff>
    </xdr:from>
    <xdr:to>
      <xdr:col>6</xdr:col>
      <xdr:colOff>333375</xdr:colOff>
      <xdr:row>17</xdr:row>
      <xdr:rowOff>68792</xdr:rowOff>
    </xdr:to>
    <xdr:sp macro="" textlink="">
      <xdr:nvSpPr>
        <xdr:cNvPr id="15" name="Line 57">
          <a:extLst>
            <a:ext uri="{FF2B5EF4-FFF2-40B4-BE49-F238E27FC236}">
              <a16:creationId xmlns:a16="http://schemas.microsoft.com/office/drawing/2014/main" id="{43B44A25-1AC1-4980-A12D-178408A62840}"/>
            </a:ext>
          </a:extLst>
        </xdr:cNvPr>
        <xdr:cNvSpPr>
          <a:spLocks noChangeShapeType="1"/>
        </xdr:cNvSpPr>
      </xdr:nvSpPr>
      <xdr:spPr bwMode="auto">
        <a:xfrm flipH="1" flipV="1">
          <a:off x="5514975" y="6153150"/>
          <a:ext cx="1457325" cy="11832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4438D87-D5AC-49EB-8410-90EED8CD3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2CA32E7-EBF3-498D-AD20-8CC3E4DB91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C7AC84F-2EB5-4291-B98C-0326FD1B8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1F3DD2E-9F02-4B4B-8E07-0142358C76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F04D05C-E952-4D78-AA58-2B183F53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05ECA14-F284-4BBB-A07C-9942196134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7BEA0C0-B376-47D6-9CA5-7B13CC741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F38BCCBA-A1B1-4488-8976-FB3B5550E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6E3A41C8-2828-4349-B157-1968B7C1E4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2A389870-0E7E-4EA3-9FA7-8AA561F5D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647700</xdr:colOff>
      <xdr:row>14</xdr:row>
      <xdr:rowOff>211665</xdr:rowOff>
    </xdr:from>
    <xdr:to>
      <xdr:col>8</xdr:col>
      <xdr:colOff>116417</xdr:colOff>
      <xdr:row>17</xdr:row>
      <xdr:rowOff>0</xdr:rowOff>
    </xdr:to>
    <xdr:sp macro="" textlink="">
      <xdr:nvSpPr>
        <xdr:cNvPr id="12" name="Line 57">
          <a:extLst>
            <a:ext uri="{FF2B5EF4-FFF2-40B4-BE49-F238E27FC236}">
              <a16:creationId xmlns:a16="http://schemas.microsoft.com/office/drawing/2014/main" id="{C0DFE87B-96ED-4B60-B724-4B2EF412FF38}"/>
            </a:ext>
          </a:extLst>
        </xdr:cNvPr>
        <xdr:cNvSpPr>
          <a:spLocks noChangeShapeType="1"/>
        </xdr:cNvSpPr>
      </xdr:nvSpPr>
      <xdr:spPr bwMode="auto">
        <a:xfrm flipV="1">
          <a:off x="4067175" y="5602815"/>
          <a:ext cx="4431242" cy="8551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1176867</xdr:colOff>
      <xdr:row>38</xdr:row>
      <xdr:rowOff>222250</xdr:rowOff>
    </xdr:from>
    <xdr:to>
      <xdr:col>2</xdr:col>
      <xdr:colOff>967317</xdr:colOff>
      <xdr:row>38</xdr:row>
      <xdr:rowOff>222250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72B89423-0287-441D-A322-2B18DB2EF747}"/>
            </a:ext>
          </a:extLst>
        </xdr:cNvPr>
        <xdr:cNvSpPr>
          <a:spLocks noChangeShapeType="1"/>
        </xdr:cNvSpPr>
      </xdr:nvSpPr>
      <xdr:spPr bwMode="auto">
        <a:xfrm>
          <a:off x="2853267" y="11772900"/>
          <a:ext cx="1381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14</xdr:row>
      <xdr:rowOff>264583</xdr:rowOff>
    </xdr:from>
    <xdr:to>
      <xdr:col>9</xdr:col>
      <xdr:colOff>222249</xdr:colOff>
      <xdr:row>17</xdr:row>
      <xdr:rowOff>0</xdr:rowOff>
    </xdr:to>
    <xdr:sp macro="" textlink="">
      <xdr:nvSpPr>
        <xdr:cNvPr id="14" name="Line 57">
          <a:extLst>
            <a:ext uri="{FF2B5EF4-FFF2-40B4-BE49-F238E27FC236}">
              <a16:creationId xmlns:a16="http://schemas.microsoft.com/office/drawing/2014/main" id="{6860F4C6-5A2C-4A95-8B6D-76000947EAB5}"/>
            </a:ext>
          </a:extLst>
        </xdr:cNvPr>
        <xdr:cNvSpPr>
          <a:spLocks noChangeShapeType="1"/>
        </xdr:cNvSpPr>
      </xdr:nvSpPr>
      <xdr:spPr bwMode="auto">
        <a:xfrm flipV="1">
          <a:off x="7953375" y="5655733"/>
          <a:ext cx="1498599" cy="8022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14</xdr:row>
      <xdr:rowOff>266700</xdr:rowOff>
    </xdr:from>
    <xdr:to>
      <xdr:col>6</xdr:col>
      <xdr:colOff>333375</xdr:colOff>
      <xdr:row>17</xdr:row>
      <xdr:rowOff>68792</xdr:rowOff>
    </xdr:to>
    <xdr:sp macro="" textlink="">
      <xdr:nvSpPr>
        <xdr:cNvPr id="15" name="Line 57">
          <a:extLst>
            <a:ext uri="{FF2B5EF4-FFF2-40B4-BE49-F238E27FC236}">
              <a16:creationId xmlns:a16="http://schemas.microsoft.com/office/drawing/2014/main" id="{AD5DA7D2-78D4-48A1-AABA-D652410A43DF}"/>
            </a:ext>
          </a:extLst>
        </xdr:cNvPr>
        <xdr:cNvSpPr>
          <a:spLocks noChangeShapeType="1"/>
        </xdr:cNvSpPr>
      </xdr:nvSpPr>
      <xdr:spPr bwMode="auto">
        <a:xfrm flipH="1" flipV="1">
          <a:off x="5514975" y="5657850"/>
          <a:ext cx="1457325" cy="8688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0B23766-0695-4A95-A628-592AA229A4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BC06CAC-EB6D-43F5-B00A-E1402C930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C36214-22CD-4933-9979-3AA54CD3C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DFBC44D-A912-4690-A4CE-054AB06C20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7A5A8E7-08CD-4A4C-B202-37E943F07D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1A6667-E186-426A-98C5-4B5DA4281D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A5F38EE-CD0F-4845-BE4E-EF8B93133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1AA8800-904B-4D5A-9CDB-F47075EF0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1B28AE2F-9211-4581-8EFB-3E1D44A54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D6AFAE1D-B06E-4CFC-8BA5-CC6E3C398A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647700</xdr:colOff>
      <xdr:row>14</xdr:row>
      <xdr:rowOff>211665</xdr:rowOff>
    </xdr:from>
    <xdr:to>
      <xdr:col>8</xdr:col>
      <xdr:colOff>116417</xdr:colOff>
      <xdr:row>17</xdr:row>
      <xdr:rowOff>0</xdr:rowOff>
    </xdr:to>
    <xdr:sp macro="" textlink="">
      <xdr:nvSpPr>
        <xdr:cNvPr id="12" name="Line 57">
          <a:extLst>
            <a:ext uri="{FF2B5EF4-FFF2-40B4-BE49-F238E27FC236}">
              <a16:creationId xmlns:a16="http://schemas.microsoft.com/office/drawing/2014/main" id="{374667BA-67B8-46A8-AF4B-30985DE80DA0}"/>
            </a:ext>
          </a:extLst>
        </xdr:cNvPr>
        <xdr:cNvSpPr>
          <a:spLocks noChangeShapeType="1"/>
        </xdr:cNvSpPr>
      </xdr:nvSpPr>
      <xdr:spPr bwMode="auto">
        <a:xfrm flipV="1">
          <a:off x="4067175" y="5602815"/>
          <a:ext cx="4431242" cy="8551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1176867</xdr:colOff>
      <xdr:row>38</xdr:row>
      <xdr:rowOff>222250</xdr:rowOff>
    </xdr:from>
    <xdr:to>
      <xdr:col>2</xdr:col>
      <xdr:colOff>967317</xdr:colOff>
      <xdr:row>38</xdr:row>
      <xdr:rowOff>222250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9EF8EDBC-CFBC-43FE-86FE-37840F50529A}"/>
            </a:ext>
          </a:extLst>
        </xdr:cNvPr>
        <xdr:cNvSpPr>
          <a:spLocks noChangeShapeType="1"/>
        </xdr:cNvSpPr>
      </xdr:nvSpPr>
      <xdr:spPr bwMode="auto">
        <a:xfrm>
          <a:off x="2853267" y="11772900"/>
          <a:ext cx="1381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14</xdr:row>
      <xdr:rowOff>264583</xdr:rowOff>
    </xdr:from>
    <xdr:to>
      <xdr:col>9</xdr:col>
      <xdr:colOff>222249</xdr:colOff>
      <xdr:row>17</xdr:row>
      <xdr:rowOff>0</xdr:rowOff>
    </xdr:to>
    <xdr:sp macro="" textlink="">
      <xdr:nvSpPr>
        <xdr:cNvPr id="14" name="Line 57">
          <a:extLst>
            <a:ext uri="{FF2B5EF4-FFF2-40B4-BE49-F238E27FC236}">
              <a16:creationId xmlns:a16="http://schemas.microsoft.com/office/drawing/2014/main" id="{19D88940-40B0-440D-BCE5-964DADBD9E1F}"/>
            </a:ext>
          </a:extLst>
        </xdr:cNvPr>
        <xdr:cNvSpPr>
          <a:spLocks noChangeShapeType="1"/>
        </xdr:cNvSpPr>
      </xdr:nvSpPr>
      <xdr:spPr bwMode="auto">
        <a:xfrm flipV="1">
          <a:off x="7953375" y="5655733"/>
          <a:ext cx="1498599" cy="8022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14</xdr:row>
      <xdr:rowOff>266700</xdr:rowOff>
    </xdr:from>
    <xdr:to>
      <xdr:col>6</xdr:col>
      <xdr:colOff>333375</xdr:colOff>
      <xdr:row>17</xdr:row>
      <xdr:rowOff>68792</xdr:rowOff>
    </xdr:to>
    <xdr:sp macro="" textlink="">
      <xdr:nvSpPr>
        <xdr:cNvPr id="15" name="Line 57">
          <a:extLst>
            <a:ext uri="{FF2B5EF4-FFF2-40B4-BE49-F238E27FC236}">
              <a16:creationId xmlns:a16="http://schemas.microsoft.com/office/drawing/2014/main" id="{C8A4C4A7-FAEA-4A33-BC05-FD040ED652C6}"/>
            </a:ext>
          </a:extLst>
        </xdr:cNvPr>
        <xdr:cNvSpPr>
          <a:spLocks noChangeShapeType="1"/>
        </xdr:cNvSpPr>
      </xdr:nvSpPr>
      <xdr:spPr bwMode="auto">
        <a:xfrm flipH="1" flipV="1">
          <a:off x="5514975" y="5657850"/>
          <a:ext cx="1457325" cy="8688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622A8-D8B1-40EB-9CE0-B79852415D1C}">
  <dimension ref="A1:AA62"/>
  <sheetViews>
    <sheetView tabSelected="1" zoomScale="85" zoomScaleNormal="85" workbookViewId="0">
      <selection activeCell="A2" sqref="A2"/>
    </sheetView>
  </sheetViews>
  <sheetFormatPr baseColWidth="10" defaultColWidth="16" defaultRowHeight="28.5" customHeight="1" x14ac:dyDescent="0.2"/>
  <cols>
    <col min="1" max="1" width="27" style="10" customWidth="1"/>
    <col min="2" max="2" width="26.140625" style="11" customWidth="1"/>
    <col min="3" max="3" width="12.28515625" style="11" customWidth="1"/>
    <col min="4" max="4" width="10.85546875" style="10" customWidth="1"/>
    <col min="5" max="5" width="12.140625" style="10" customWidth="1"/>
    <col min="6" max="6" width="13" style="10" customWidth="1"/>
    <col min="7" max="7" width="12" style="10" customWidth="1"/>
    <col min="8" max="8" width="14.140625" style="10" customWidth="1"/>
    <col min="9" max="9" width="12.7109375" style="10" customWidth="1"/>
    <col min="10" max="10" width="16.42578125" style="10" customWidth="1"/>
    <col min="11" max="11" width="15.28515625" style="10" customWidth="1"/>
    <col min="12" max="12" width="20.85546875" style="10" customWidth="1"/>
    <col min="13" max="13" width="24.42578125" style="10" customWidth="1"/>
    <col min="14" max="14" width="22.85546875" style="10" customWidth="1"/>
    <col min="15" max="15" width="16.7109375" style="10" customWidth="1"/>
    <col min="16" max="16" width="16" style="10"/>
    <col min="17" max="17" width="12" style="10" customWidth="1"/>
    <col min="18" max="257" width="16" style="10"/>
    <col min="258" max="258" width="10.42578125" style="10" customWidth="1"/>
    <col min="259" max="259" width="26.140625" style="10" customWidth="1"/>
    <col min="260" max="260" width="12.28515625" style="10" customWidth="1"/>
    <col min="261" max="261" width="9.42578125" style="10" customWidth="1"/>
    <col min="262" max="262" width="18.28515625" style="10" customWidth="1"/>
    <col min="263" max="263" width="10.5703125" style="10" customWidth="1"/>
    <col min="264" max="264" width="18.42578125" style="10" customWidth="1"/>
    <col min="265" max="265" width="10.7109375" style="10" customWidth="1"/>
    <col min="266" max="266" width="12" style="10" customWidth="1"/>
    <col min="267" max="267" width="18.85546875" style="10" customWidth="1"/>
    <col min="268" max="268" width="17.85546875" style="10" customWidth="1"/>
    <col min="269" max="269" width="20.28515625" style="10" customWidth="1"/>
    <col min="270" max="270" width="15.5703125" style="10" customWidth="1"/>
    <col min="271" max="272" width="16" style="10"/>
    <col min="273" max="273" width="23.140625" style="10" customWidth="1"/>
    <col min="274" max="513" width="16" style="10"/>
    <col min="514" max="514" width="10.42578125" style="10" customWidth="1"/>
    <col min="515" max="515" width="26.140625" style="10" customWidth="1"/>
    <col min="516" max="516" width="12.28515625" style="10" customWidth="1"/>
    <col min="517" max="517" width="9.42578125" style="10" customWidth="1"/>
    <col min="518" max="518" width="18.28515625" style="10" customWidth="1"/>
    <col min="519" max="519" width="10.5703125" style="10" customWidth="1"/>
    <col min="520" max="520" width="18.42578125" style="10" customWidth="1"/>
    <col min="521" max="521" width="10.7109375" style="10" customWidth="1"/>
    <col min="522" max="522" width="12" style="10" customWidth="1"/>
    <col min="523" max="523" width="18.85546875" style="10" customWidth="1"/>
    <col min="524" max="524" width="17.85546875" style="10" customWidth="1"/>
    <col min="525" max="525" width="20.28515625" style="10" customWidth="1"/>
    <col min="526" max="526" width="15.5703125" style="10" customWidth="1"/>
    <col min="527" max="528" width="16" style="10"/>
    <col min="529" max="529" width="23.140625" style="10" customWidth="1"/>
    <col min="530" max="769" width="16" style="10"/>
    <col min="770" max="770" width="10.42578125" style="10" customWidth="1"/>
    <col min="771" max="771" width="26.140625" style="10" customWidth="1"/>
    <col min="772" max="772" width="12.28515625" style="10" customWidth="1"/>
    <col min="773" max="773" width="9.42578125" style="10" customWidth="1"/>
    <col min="774" max="774" width="18.28515625" style="10" customWidth="1"/>
    <col min="775" max="775" width="10.5703125" style="10" customWidth="1"/>
    <col min="776" max="776" width="18.42578125" style="10" customWidth="1"/>
    <col min="777" max="777" width="10.7109375" style="10" customWidth="1"/>
    <col min="778" max="778" width="12" style="10" customWidth="1"/>
    <col min="779" max="779" width="18.85546875" style="10" customWidth="1"/>
    <col min="780" max="780" width="17.85546875" style="10" customWidth="1"/>
    <col min="781" max="781" width="20.28515625" style="10" customWidth="1"/>
    <col min="782" max="782" width="15.5703125" style="10" customWidth="1"/>
    <col min="783" max="784" width="16" style="10"/>
    <col min="785" max="785" width="23.140625" style="10" customWidth="1"/>
    <col min="786" max="1025" width="16" style="10"/>
    <col min="1026" max="1026" width="10.42578125" style="10" customWidth="1"/>
    <col min="1027" max="1027" width="26.140625" style="10" customWidth="1"/>
    <col min="1028" max="1028" width="12.28515625" style="10" customWidth="1"/>
    <col min="1029" max="1029" width="9.42578125" style="10" customWidth="1"/>
    <col min="1030" max="1030" width="18.28515625" style="10" customWidth="1"/>
    <col min="1031" max="1031" width="10.5703125" style="10" customWidth="1"/>
    <col min="1032" max="1032" width="18.42578125" style="10" customWidth="1"/>
    <col min="1033" max="1033" width="10.7109375" style="10" customWidth="1"/>
    <col min="1034" max="1034" width="12" style="10" customWidth="1"/>
    <col min="1035" max="1035" width="18.85546875" style="10" customWidth="1"/>
    <col min="1036" max="1036" width="17.85546875" style="10" customWidth="1"/>
    <col min="1037" max="1037" width="20.28515625" style="10" customWidth="1"/>
    <col min="1038" max="1038" width="15.5703125" style="10" customWidth="1"/>
    <col min="1039" max="1040" width="16" style="10"/>
    <col min="1041" max="1041" width="23.140625" style="10" customWidth="1"/>
    <col min="1042" max="1281" width="16" style="10"/>
    <col min="1282" max="1282" width="10.42578125" style="10" customWidth="1"/>
    <col min="1283" max="1283" width="26.140625" style="10" customWidth="1"/>
    <col min="1284" max="1284" width="12.28515625" style="10" customWidth="1"/>
    <col min="1285" max="1285" width="9.42578125" style="10" customWidth="1"/>
    <col min="1286" max="1286" width="18.28515625" style="10" customWidth="1"/>
    <col min="1287" max="1287" width="10.5703125" style="10" customWidth="1"/>
    <col min="1288" max="1288" width="18.42578125" style="10" customWidth="1"/>
    <col min="1289" max="1289" width="10.7109375" style="10" customWidth="1"/>
    <col min="1290" max="1290" width="12" style="10" customWidth="1"/>
    <col min="1291" max="1291" width="18.85546875" style="10" customWidth="1"/>
    <col min="1292" max="1292" width="17.85546875" style="10" customWidth="1"/>
    <col min="1293" max="1293" width="20.28515625" style="10" customWidth="1"/>
    <col min="1294" max="1294" width="15.5703125" style="10" customWidth="1"/>
    <col min="1295" max="1296" width="16" style="10"/>
    <col min="1297" max="1297" width="23.140625" style="10" customWidth="1"/>
    <col min="1298" max="1537" width="16" style="10"/>
    <col min="1538" max="1538" width="10.42578125" style="10" customWidth="1"/>
    <col min="1539" max="1539" width="26.140625" style="10" customWidth="1"/>
    <col min="1540" max="1540" width="12.28515625" style="10" customWidth="1"/>
    <col min="1541" max="1541" width="9.42578125" style="10" customWidth="1"/>
    <col min="1542" max="1542" width="18.28515625" style="10" customWidth="1"/>
    <col min="1543" max="1543" width="10.5703125" style="10" customWidth="1"/>
    <col min="1544" max="1544" width="18.42578125" style="10" customWidth="1"/>
    <col min="1545" max="1545" width="10.7109375" style="10" customWidth="1"/>
    <col min="1546" max="1546" width="12" style="10" customWidth="1"/>
    <col min="1547" max="1547" width="18.85546875" style="10" customWidth="1"/>
    <col min="1548" max="1548" width="17.85546875" style="10" customWidth="1"/>
    <col min="1549" max="1549" width="20.28515625" style="10" customWidth="1"/>
    <col min="1550" max="1550" width="15.5703125" style="10" customWidth="1"/>
    <col min="1551" max="1552" width="16" style="10"/>
    <col min="1553" max="1553" width="23.140625" style="10" customWidth="1"/>
    <col min="1554" max="1793" width="16" style="10"/>
    <col min="1794" max="1794" width="10.42578125" style="10" customWidth="1"/>
    <col min="1795" max="1795" width="26.140625" style="10" customWidth="1"/>
    <col min="1796" max="1796" width="12.28515625" style="10" customWidth="1"/>
    <col min="1797" max="1797" width="9.42578125" style="10" customWidth="1"/>
    <col min="1798" max="1798" width="18.28515625" style="10" customWidth="1"/>
    <col min="1799" max="1799" width="10.5703125" style="10" customWidth="1"/>
    <col min="1800" max="1800" width="18.42578125" style="10" customWidth="1"/>
    <col min="1801" max="1801" width="10.7109375" style="10" customWidth="1"/>
    <col min="1802" max="1802" width="12" style="10" customWidth="1"/>
    <col min="1803" max="1803" width="18.85546875" style="10" customWidth="1"/>
    <col min="1804" max="1804" width="17.85546875" style="10" customWidth="1"/>
    <col min="1805" max="1805" width="20.28515625" style="10" customWidth="1"/>
    <col min="1806" max="1806" width="15.5703125" style="10" customWidth="1"/>
    <col min="1807" max="1808" width="16" style="10"/>
    <col min="1809" max="1809" width="23.140625" style="10" customWidth="1"/>
    <col min="1810" max="2049" width="16" style="10"/>
    <col min="2050" max="2050" width="10.42578125" style="10" customWidth="1"/>
    <col min="2051" max="2051" width="26.140625" style="10" customWidth="1"/>
    <col min="2052" max="2052" width="12.28515625" style="10" customWidth="1"/>
    <col min="2053" max="2053" width="9.42578125" style="10" customWidth="1"/>
    <col min="2054" max="2054" width="18.28515625" style="10" customWidth="1"/>
    <col min="2055" max="2055" width="10.5703125" style="10" customWidth="1"/>
    <col min="2056" max="2056" width="18.42578125" style="10" customWidth="1"/>
    <col min="2057" max="2057" width="10.7109375" style="10" customWidth="1"/>
    <col min="2058" max="2058" width="12" style="10" customWidth="1"/>
    <col min="2059" max="2059" width="18.85546875" style="10" customWidth="1"/>
    <col min="2060" max="2060" width="17.85546875" style="10" customWidth="1"/>
    <col min="2061" max="2061" width="20.28515625" style="10" customWidth="1"/>
    <col min="2062" max="2062" width="15.5703125" style="10" customWidth="1"/>
    <col min="2063" max="2064" width="16" style="10"/>
    <col min="2065" max="2065" width="23.140625" style="10" customWidth="1"/>
    <col min="2066" max="2305" width="16" style="10"/>
    <col min="2306" max="2306" width="10.42578125" style="10" customWidth="1"/>
    <col min="2307" max="2307" width="26.140625" style="10" customWidth="1"/>
    <col min="2308" max="2308" width="12.28515625" style="10" customWidth="1"/>
    <col min="2309" max="2309" width="9.42578125" style="10" customWidth="1"/>
    <col min="2310" max="2310" width="18.28515625" style="10" customWidth="1"/>
    <col min="2311" max="2311" width="10.5703125" style="10" customWidth="1"/>
    <col min="2312" max="2312" width="18.42578125" style="10" customWidth="1"/>
    <col min="2313" max="2313" width="10.7109375" style="10" customWidth="1"/>
    <col min="2314" max="2314" width="12" style="10" customWidth="1"/>
    <col min="2315" max="2315" width="18.85546875" style="10" customWidth="1"/>
    <col min="2316" max="2316" width="17.85546875" style="10" customWidth="1"/>
    <col min="2317" max="2317" width="20.28515625" style="10" customWidth="1"/>
    <col min="2318" max="2318" width="15.5703125" style="10" customWidth="1"/>
    <col min="2319" max="2320" width="16" style="10"/>
    <col min="2321" max="2321" width="23.140625" style="10" customWidth="1"/>
    <col min="2322" max="2561" width="16" style="10"/>
    <col min="2562" max="2562" width="10.42578125" style="10" customWidth="1"/>
    <col min="2563" max="2563" width="26.140625" style="10" customWidth="1"/>
    <col min="2564" max="2564" width="12.28515625" style="10" customWidth="1"/>
    <col min="2565" max="2565" width="9.42578125" style="10" customWidth="1"/>
    <col min="2566" max="2566" width="18.28515625" style="10" customWidth="1"/>
    <col min="2567" max="2567" width="10.5703125" style="10" customWidth="1"/>
    <col min="2568" max="2568" width="18.42578125" style="10" customWidth="1"/>
    <col min="2569" max="2569" width="10.7109375" style="10" customWidth="1"/>
    <col min="2570" max="2570" width="12" style="10" customWidth="1"/>
    <col min="2571" max="2571" width="18.85546875" style="10" customWidth="1"/>
    <col min="2572" max="2572" width="17.85546875" style="10" customWidth="1"/>
    <col min="2573" max="2573" width="20.28515625" style="10" customWidth="1"/>
    <col min="2574" max="2574" width="15.5703125" style="10" customWidth="1"/>
    <col min="2575" max="2576" width="16" style="10"/>
    <col min="2577" max="2577" width="23.140625" style="10" customWidth="1"/>
    <col min="2578" max="2817" width="16" style="10"/>
    <col min="2818" max="2818" width="10.42578125" style="10" customWidth="1"/>
    <col min="2819" max="2819" width="26.140625" style="10" customWidth="1"/>
    <col min="2820" max="2820" width="12.28515625" style="10" customWidth="1"/>
    <col min="2821" max="2821" width="9.42578125" style="10" customWidth="1"/>
    <col min="2822" max="2822" width="18.28515625" style="10" customWidth="1"/>
    <col min="2823" max="2823" width="10.5703125" style="10" customWidth="1"/>
    <col min="2824" max="2824" width="18.42578125" style="10" customWidth="1"/>
    <col min="2825" max="2825" width="10.7109375" style="10" customWidth="1"/>
    <col min="2826" max="2826" width="12" style="10" customWidth="1"/>
    <col min="2827" max="2827" width="18.85546875" style="10" customWidth="1"/>
    <col min="2828" max="2828" width="17.85546875" style="10" customWidth="1"/>
    <col min="2829" max="2829" width="20.28515625" style="10" customWidth="1"/>
    <col min="2830" max="2830" width="15.5703125" style="10" customWidth="1"/>
    <col min="2831" max="2832" width="16" style="10"/>
    <col min="2833" max="2833" width="23.140625" style="10" customWidth="1"/>
    <col min="2834" max="3073" width="16" style="10"/>
    <col min="3074" max="3074" width="10.42578125" style="10" customWidth="1"/>
    <col min="3075" max="3075" width="26.140625" style="10" customWidth="1"/>
    <col min="3076" max="3076" width="12.28515625" style="10" customWidth="1"/>
    <col min="3077" max="3077" width="9.42578125" style="10" customWidth="1"/>
    <col min="3078" max="3078" width="18.28515625" style="10" customWidth="1"/>
    <col min="3079" max="3079" width="10.5703125" style="10" customWidth="1"/>
    <col min="3080" max="3080" width="18.42578125" style="10" customWidth="1"/>
    <col min="3081" max="3081" width="10.7109375" style="10" customWidth="1"/>
    <col min="3082" max="3082" width="12" style="10" customWidth="1"/>
    <col min="3083" max="3083" width="18.85546875" style="10" customWidth="1"/>
    <col min="3084" max="3084" width="17.85546875" style="10" customWidth="1"/>
    <col min="3085" max="3085" width="20.28515625" style="10" customWidth="1"/>
    <col min="3086" max="3086" width="15.5703125" style="10" customWidth="1"/>
    <col min="3087" max="3088" width="16" style="10"/>
    <col min="3089" max="3089" width="23.140625" style="10" customWidth="1"/>
    <col min="3090" max="3329" width="16" style="10"/>
    <col min="3330" max="3330" width="10.42578125" style="10" customWidth="1"/>
    <col min="3331" max="3331" width="26.140625" style="10" customWidth="1"/>
    <col min="3332" max="3332" width="12.28515625" style="10" customWidth="1"/>
    <col min="3333" max="3333" width="9.42578125" style="10" customWidth="1"/>
    <col min="3334" max="3334" width="18.28515625" style="10" customWidth="1"/>
    <col min="3335" max="3335" width="10.5703125" style="10" customWidth="1"/>
    <col min="3336" max="3336" width="18.42578125" style="10" customWidth="1"/>
    <col min="3337" max="3337" width="10.7109375" style="10" customWidth="1"/>
    <col min="3338" max="3338" width="12" style="10" customWidth="1"/>
    <col min="3339" max="3339" width="18.85546875" style="10" customWidth="1"/>
    <col min="3340" max="3340" width="17.85546875" style="10" customWidth="1"/>
    <col min="3341" max="3341" width="20.28515625" style="10" customWidth="1"/>
    <col min="3342" max="3342" width="15.5703125" style="10" customWidth="1"/>
    <col min="3343" max="3344" width="16" style="10"/>
    <col min="3345" max="3345" width="23.140625" style="10" customWidth="1"/>
    <col min="3346" max="3585" width="16" style="10"/>
    <col min="3586" max="3586" width="10.42578125" style="10" customWidth="1"/>
    <col min="3587" max="3587" width="26.140625" style="10" customWidth="1"/>
    <col min="3588" max="3588" width="12.28515625" style="10" customWidth="1"/>
    <col min="3589" max="3589" width="9.42578125" style="10" customWidth="1"/>
    <col min="3590" max="3590" width="18.28515625" style="10" customWidth="1"/>
    <col min="3591" max="3591" width="10.5703125" style="10" customWidth="1"/>
    <col min="3592" max="3592" width="18.42578125" style="10" customWidth="1"/>
    <col min="3593" max="3593" width="10.7109375" style="10" customWidth="1"/>
    <col min="3594" max="3594" width="12" style="10" customWidth="1"/>
    <col min="3595" max="3595" width="18.85546875" style="10" customWidth="1"/>
    <col min="3596" max="3596" width="17.85546875" style="10" customWidth="1"/>
    <col min="3597" max="3597" width="20.28515625" style="10" customWidth="1"/>
    <col min="3598" max="3598" width="15.5703125" style="10" customWidth="1"/>
    <col min="3599" max="3600" width="16" style="10"/>
    <col min="3601" max="3601" width="23.140625" style="10" customWidth="1"/>
    <col min="3602" max="3841" width="16" style="10"/>
    <col min="3842" max="3842" width="10.42578125" style="10" customWidth="1"/>
    <col min="3843" max="3843" width="26.140625" style="10" customWidth="1"/>
    <col min="3844" max="3844" width="12.28515625" style="10" customWidth="1"/>
    <col min="3845" max="3845" width="9.42578125" style="10" customWidth="1"/>
    <col min="3846" max="3846" width="18.28515625" style="10" customWidth="1"/>
    <col min="3847" max="3847" width="10.5703125" style="10" customWidth="1"/>
    <col min="3848" max="3848" width="18.42578125" style="10" customWidth="1"/>
    <col min="3849" max="3849" width="10.7109375" style="10" customWidth="1"/>
    <col min="3850" max="3850" width="12" style="10" customWidth="1"/>
    <col min="3851" max="3851" width="18.85546875" style="10" customWidth="1"/>
    <col min="3852" max="3852" width="17.85546875" style="10" customWidth="1"/>
    <col min="3853" max="3853" width="20.28515625" style="10" customWidth="1"/>
    <col min="3854" max="3854" width="15.5703125" style="10" customWidth="1"/>
    <col min="3855" max="3856" width="16" style="10"/>
    <col min="3857" max="3857" width="23.140625" style="10" customWidth="1"/>
    <col min="3858" max="4097" width="16" style="10"/>
    <col min="4098" max="4098" width="10.42578125" style="10" customWidth="1"/>
    <col min="4099" max="4099" width="26.140625" style="10" customWidth="1"/>
    <col min="4100" max="4100" width="12.28515625" style="10" customWidth="1"/>
    <col min="4101" max="4101" width="9.42578125" style="10" customWidth="1"/>
    <col min="4102" max="4102" width="18.28515625" style="10" customWidth="1"/>
    <col min="4103" max="4103" width="10.5703125" style="10" customWidth="1"/>
    <col min="4104" max="4104" width="18.42578125" style="10" customWidth="1"/>
    <col min="4105" max="4105" width="10.7109375" style="10" customWidth="1"/>
    <col min="4106" max="4106" width="12" style="10" customWidth="1"/>
    <col min="4107" max="4107" width="18.85546875" style="10" customWidth="1"/>
    <col min="4108" max="4108" width="17.85546875" style="10" customWidth="1"/>
    <col min="4109" max="4109" width="20.28515625" style="10" customWidth="1"/>
    <col min="4110" max="4110" width="15.5703125" style="10" customWidth="1"/>
    <col min="4111" max="4112" width="16" style="10"/>
    <col min="4113" max="4113" width="23.140625" style="10" customWidth="1"/>
    <col min="4114" max="4353" width="16" style="10"/>
    <col min="4354" max="4354" width="10.42578125" style="10" customWidth="1"/>
    <col min="4355" max="4355" width="26.140625" style="10" customWidth="1"/>
    <col min="4356" max="4356" width="12.28515625" style="10" customWidth="1"/>
    <col min="4357" max="4357" width="9.42578125" style="10" customWidth="1"/>
    <col min="4358" max="4358" width="18.28515625" style="10" customWidth="1"/>
    <col min="4359" max="4359" width="10.5703125" style="10" customWidth="1"/>
    <col min="4360" max="4360" width="18.42578125" style="10" customWidth="1"/>
    <col min="4361" max="4361" width="10.7109375" style="10" customWidth="1"/>
    <col min="4362" max="4362" width="12" style="10" customWidth="1"/>
    <col min="4363" max="4363" width="18.85546875" style="10" customWidth="1"/>
    <col min="4364" max="4364" width="17.85546875" style="10" customWidth="1"/>
    <col min="4365" max="4365" width="20.28515625" style="10" customWidth="1"/>
    <col min="4366" max="4366" width="15.5703125" style="10" customWidth="1"/>
    <col min="4367" max="4368" width="16" style="10"/>
    <col min="4369" max="4369" width="23.140625" style="10" customWidth="1"/>
    <col min="4370" max="4609" width="16" style="10"/>
    <col min="4610" max="4610" width="10.42578125" style="10" customWidth="1"/>
    <col min="4611" max="4611" width="26.140625" style="10" customWidth="1"/>
    <col min="4612" max="4612" width="12.28515625" style="10" customWidth="1"/>
    <col min="4613" max="4613" width="9.42578125" style="10" customWidth="1"/>
    <col min="4614" max="4614" width="18.28515625" style="10" customWidth="1"/>
    <col min="4615" max="4615" width="10.5703125" style="10" customWidth="1"/>
    <col min="4616" max="4616" width="18.42578125" style="10" customWidth="1"/>
    <col min="4617" max="4617" width="10.7109375" style="10" customWidth="1"/>
    <col min="4618" max="4618" width="12" style="10" customWidth="1"/>
    <col min="4619" max="4619" width="18.85546875" style="10" customWidth="1"/>
    <col min="4620" max="4620" width="17.85546875" style="10" customWidth="1"/>
    <col min="4621" max="4621" width="20.28515625" style="10" customWidth="1"/>
    <col min="4622" max="4622" width="15.5703125" style="10" customWidth="1"/>
    <col min="4623" max="4624" width="16" style="10"/>
    <col min="4625" max="4625" width="23.140625" style="10" customWidth="1"/>
    <col min="4626" max="4865" width="16" style="10"/>
    <col min="4866" max="4866" width="10.42578125" style="10" customWidth="1"/>
    <col min="4867" max="4867" width="26.140625" style="10" customWidth="1"/>
    <col min="4868" max="4868" width="12.28515625" style="10" customWidth="1"/>
    <col min="4869" max="4869" width="9.42578125" style="10" customWidth="1"/>
    <col min="4870" max="4870" width="18.28515625" style="10" customWidth="1"/>
    <col min="4871" max="4871" width="10.5703125" style="10" customWidth="1"/>
    <col min="4872" max="4872" width="18.42578125" style="10" customWidth="1"/>
    <col min="4873" max="4873" width="10.7109375" style="10" customWidth="1"/>
    <col min="4874" max="4874" width="12" style="10" customWidth="1"/>
    <col min="4875" max="4875" width="18.85546875" style="10" customWidth="1"/>
    <col min="4876" max="4876" width="17.85546875" style="10" customWidth="1"/>
    <col min="4877" max="4877" width="20.28515625" style="10" customWidth="1"/>
    <col min="4878" max="4878" width="15.5703125" style="10" customWidth="1"/>
    <col min="4879" max="4880" width="16" style="10"/>
    <col min="4881" max="4881" width="23.140625" style="10" customWidth="1"/>
    <col min="4882" max="5121" width="16" style="10"/>
    <col min="5122" max="5122" width="10.42578125" style="10" customWidth="1"/>
    <col min="5123" max="5123" width="26.140625" style="10" customWidth="1"/>
    <col min="5124" max="5124" width="12.28515625" style="10" customWidth="1"/>
    <col min="5125" max="5125" width="9.42578125" style="10" customWidth="1"/>
    <col min="5126" max="5126" width="18.28515625" style="10" customWidth="1"/>
    <col min="5127" max="5127" width="10.5703125" style="10" customWidth="1"/>
    <col min="5128" max="5128" width="18.42578125" style="10" customWidth="1"/>
    <col min="5129" max="5129" width="10.7109375" style="10" customWidth="1"/>
    <col min="5130" max="5130" width="12" style="10" customWidth="1"/>
    <col min="5131" max="5131" width="18.85546875" style="10" customWidth="1"/>
    <col min="5132" max="5132" width="17.85546875" style="10" customWidth="1"/>
    <col min="5133" max="5133" width="20.28515625" style="10" customWidth="1"/>
    <col min="5134" max="5134" width="15.5703125" style="10" customWidth="1"/>
    <col min="5135" max="5136" width="16" style="10"/>
    <col min="5137" max="5137" width="23.140625" style="10" customWidth="1"/>
    <col min="5138" max="5377" width="16" style="10"/>
    <col min="5378" max="5378" width="10.42578125" style="10" customWidth="1"/>
    <col min="5379" max="5379" width="26.140625" style="10" customWidth="1"/>
    <col min="5380" max="5380" width="12.28515625" style="10" customWidth="1"/>
    <col min="5381" max="5381" width="9.42578125" style="10" customWidth="1"/>
    <col min="5382" max="5382" width="18.28515625" style="10" customWidth="1"/>
    <col min="5383" max="5383" width="10.5703125" style="10" customWidth="1"/>
    <col min="5384" max="5384" width="18.42578125" style="10" customWidth="1"/>
    <col min="5385" max="5385" width="10.7109375" style="10" customWidth="1"/>
    <col min="5386" max="5386" width="12" style="10" customWidth="1"/>
    <col min="5387" max="5387" width="18.85546875" style="10" customWidth="1"/>
    <col min="5388" max="5388" width="17.85546875" style="10" customWidth="1"/>
    <col min="5389" max="5389" width="20.28515625" style="10" customWidth="1"/>
    <col min="5390" max="5390" width="15.5703125" style="10" customWidth="1"/>
    <col min="5391" max="5392" width="16" style="10"/>
    <col min="5393" max="5393" width="23.140625" style="10" customWidth="1"/>
    <col min="5394" max="5633" width="16" style="10"/>
    <col min="5634" max="5634" width="10.42578125" style="10" customWidth="1"/>
    <col min="5635" max="5635" width="26.140625" style="10" customWidth="1"/>
    <col min="5636" max="5636" width="12.28515625" style="10" customWidth="1"/>
    <col min="5637" max="5637" width="9.42578125" style="10" customWidth="1"/>
    <col min="5638" max="5638" width="18.28515625" style="10" customWidth="1"/>
    <col min="5639" max="5639" width="10.5703125" style="10" customWidth="1"/>
    <col min="5640" max="5640" width="18.42578125" style="10" customWidth="1"/>
    <col min="5641" max="5641" width="10.7109375" style="10" customWidth="1"/>
    <col min="5642" max="5642" width="12" style="10" customWidth="1"/>
    <col min="5643" max="5643" width="18.85546875" style="10" customWidth="1"/>
    <col min="5644" max="5644" width="17.85546875" style="10" customWidth="1"/>
    <col min="5645" max="5645" width="20.28515625" style="10" customWidth="1"/>
    <col min="5646" max="5646" width="15.5703125" style="10" customWidth="1"/>
    <col min="5647" max="5648" width="16" style="10"/>
    <col min="5649" max="5649" width="23.140625" style="10" customWidth="1"/>
    <col min="5650" max="5889" width="16" style="10"/>
    <col min="5890" max="5890" width="10.42578125" style="10" customWidth="1"/>
    <col min="5891" max="5891" width="26.140625" style="10" customWidth="1"/>
    <col min="5892" max="5892" width="12.28515625" style="10" customWidth="1"/>
    <col min="5893" max="5893" width="9.42578125" style="10" customWidth="1"/>
    <col min="5894" max="5894" width="18.28515625" style="10" customWidth="1"/>
    <col min="5895" max="5895" width="10.5703125" style="10" customWidth="1"/>
    <col min="5896" max="5896" width="18.42578125" style="10" customWidth="1"/>
    <col min="5897" max="5897" width="10.7109375" style="10" customWidth="1"/>
    <col min="5898" max="5898" width="12" style="10" customWidth="1"/>
    <col min="5899" max="5899" width="18.85546875" style="10" customWidth="1"/>
    <col min="5900" max="5900" width="17.85546875" style="10" customWidth="1"/>
    <col min="5901" max="5901" width="20.28515625" style="10" customWidth="1"/>
    <col min="5902" max="5902" width="15.5703125" style="10" customWidth="1"/>
    <col min="5903" max="5904" width="16" style="10"/>
    <col min="5905" max="5905" width="23.140625" style="10" customWidth="1"/>
    <col min="5906" max="6145" width="16" style="10"/>
    <col min="6146" max="6146" width="10.42578125" style="10" customWidth="1"/>
    <col min="6147" max="6147" width="26.140625" style="10" customWidth="1"/>
    <col min="6148" max="6148" width="12.28515625" style="10" customWidth="1"/>
    <col min="6149" max="6149" width="9.42578125" style="10" customWidth="1"/>
    <col min="6150" max="6150" width="18.28515625" style="10" customWidth="1"/>
    <col min="6151" max="6151" width="10.5703125" style="10" customWidth="1"/>
    <col min="6152" max="6152" width="18.42578125" style="10" customWidth="1"/>
    <col min="6153" max="6153" width="10.7109375" style="10" customWidth="1"/>
    <col min="6154" max="6154" width="12" style="10" customWidth="1"/>
    <col min="6155" max="6155" width="18.85546875" style="10" customWidth="1"/>
    <col min="6156" max="6156" width="17.85546875" style="10" customWidth="1"/>
    <col min="6157" max="6157" width="20.28515625" style="10" customWidth="1"/>
    <col min="6158" max="6158" width="15.5703125" style="10" customWidth="1"/>
    <col min="6159" max="6160" width="16" style="10"/>
    <col min="6161" max="6161" width="23.140625" style="10" customWidth="1"/>
    <col min="6162" max="6401" width="16" style="10"/>
    <col min="6402" max="6402" width="10.42578125" style="10" customWidth="1"/>
    <col min="6403" max="6403" width="26.140625" style="10" customWidth="1"/>
    <col min="6404" max="6404" width="12.28515625" style="10" customWidth="1"/>
    <col min="6405" max="6405" width="9.42578125" style="10" customWidth="1"/>
    <col min="6406" max="6406" width="18.28515625" style="10" customWidth="1"/>
    <col min="6407" max="6407" width="10.5703125" style="10" customWidth="1"/>
    <col min="6408" max="6408" width="18.42578125" style="10" customWidth="1"/>
    <col min="6409" max="6409" width="10.7109375" style="10" customWidth="1"/>
    <col min="6410" max="6410" width="12" style="10" customWidth="1"/>
    <col min="6411" max="6411" width="18.85546875" style="10" customWidth="1"/>
    <col min="6412" max="6412" width="17.85546875" style="10" customWidth="1"/>
    <col min="6413" max="6413" width="20.28515625" style="10" customWidth="1"/>
    <col min="6414" max="6414" width="15.5703125" style="10" customWidth="1"/>
    <col min="6415" max="6416" width="16" style="10"/>
    <col min="6417" max="6417" width="23.140625" style="10" customWidth="1"/>
    <col min="6418" max="6657" width="16" style="10"/>
    <col min="6658" max="6658" width="10.42578125" style="10" customWidth="1"/>
    <col min="6659" max="6659" width="26.140625" style="10" customWidth="1"/>
    <col min="6660" max="6660" width="12.28515625" style="10" customWidth="1"/>
    <col min="6661" max="6661" width="9.42578125" style="10" customWidth="1"/>
    <col min="6662" max="6662" width="18.28515625" style="10" customWidth="1"/>
    <col min="6663" max="6663" width="10.5703125" style="10" customWidth="1"/>
    <col min="6664" max="6664" width="18.42578125" style="10" customWidth="1"/>
    <col min="6665" max="6665" width="10.7109375" style="10" customWidth="1"/>
    <col min="6666" max="6666" width="12" style="10" customWidth="1"/>
    <col min="6667" max="6667" width="18.85546875" style="10" customWidth="1"/>
    <col min="6668" max="6668" width="17.85546875" style="10" customWidth="1"/>
    <col min="6669" max="6669" width="20.28515625" style="10" customWidth="1"/>
    <col min="6670" max="6670" width="15.5703125" style="10" customWidth="1"/>
    <col min="6671" max="6672" width="16" style="10"/>
    <col min="6673" max="6673" width="23.140625" style="10" customWidth="1"/>
    <col min="6674" max="6913" width="16" style="10"/>
    <col min="6914" max="6914" width="10.42578125" style="10" customWidth="1"/>
    <col min="6915" max="6915" width="26.140625" style="10" customWidth="1"/>
    <col min="6916" max="6916" width="12.28515625" style="10" customWidth="1"/>
    <col min="6917" max="6917" width="9.42578125" style="10" customWidth="1"/>
    <col min="6918" max="6918" width="18.28515625" style="10" customWidth="1"/>
    <col min="6919" max="6919" width="10.5703125" style="10" customWidth="1"/>
    <col min="6920" max="6920" width="18.42578125" style="10" customWidth="1"/>
    <col min="6921" max="6921" width="10.7109375" style="10" customWidth="1"/>
    <col min="6922" max="6922" width="12" style="10" customWidth="1"/>
    <col min="6923" max="6923" width="18.85546875" style="10" customWidth="1"/>
    <col min="6924" max="6924" width="17.85546875" style="10" customWidth="1"/>
    <col min="6925" max="6925" width="20.28515625" style="10" customWidth="1"/>
    <col min="6926" max="6926" width="15.5703125" style="10" customWidth="1"/>
    <col min="6927" max="6928" width="16" style="10"/>
    <col min="6929" max="6929" width="23.140625" style="10" customWidth="1"/>
    <col min="6930" max="7169" width="16" style="10"/>
    <col min="7170" max="7170" width="10.42578125" style="10" customWidth="1"/>
    <col min="7171" max="7171" width="26.140625" style="10" customWidth="1"/>
    <col min="7172" max="7172" width="12.28515625" style="10" customWidth="1"/>
    <col min="7173" max="7173" width="9.42578125" style="10" customWidth="1"/>
    <col min="7174" max="7174" width="18.28515625" style="10" customWidth="1"/>
    <col min="7175" max="7175" width="10.5703125" style="10" customWidth="1"/>
    <col min="7176" max="7176" width="18.42578125" style="10" customWidth="1"/>
    <col min="7177" max="7177" width="10.7109375" style="10" customWidth="1"/>
    <col min="7178" max="7178" width="12" style="10" customWidth="1"/>
    <col min="7179" max="7179" width="18.85546875" style="10" customWidth="1"/>
    <col min="7180" max="7180" width="17.85546875" style="10" customWidth="1"/>
    <col min="7181" max="7181" width="20.28515625" style="10" customWidth="1"/>
    <col min="7182" max="7182" width="15.5703125" style="10" customWidth="1"/>
    <col min="7183" max="7184" width="16" style="10"/>
    <col min="7185" max="7185" width="23.140625" style="10" customWidth="1"/>
    <col min="7186" max="7425" width="16" style="10"/>
    <col min="7426" max="7426" width="10.42578125" style="10" customWidth="1"/>
    <col min="7427" max="7427" width="26.140625" style="10" customWidth="1"/>
    <col min="7428" max="7428" width="12.28515625" style="10" customWidth="1"/>
    <col min="7429" max="7429" width="9.42578125" style="10" customWidth="1"/>
    <col min="7430" max="7430" width="18.28515625" style="10" customWidth="1"/>
    <col min="7431" max="7431" width="10.5703125" style="10" customWidth="1"/>
    <col min="7432" max="7432" width="18.42578125" style="10" customWidth="1"/>
    <col min="7433" max="7433" width="10.7109375" style="10" customWidth="1"/>
    <col min="7434" max="7434" width="12" style="10" customWidth="1"/>
    <col min="7435" max="7435" width="18.85546875" style="10" customWidth="1"/>
    <col min="7436" max="7436" width="17.85546875" style="10" customWidth="1"/>
    <col min="7437" max="7437" width="20.28515625" style="10" customWidth="1"/>
    <col min="7438" max="7438" width="15.5703125" style="10" customWidth="1"/>
    <col min="7439" max="7440" width="16" style="10"/>
    <col min="7441" max="7441" width="23.140625" style="10" customWidth="1"/>
    <col min="7442" max="7681" width="16" style="10"/>
    <col min="7682" max="7682" width="10.42578125" style="10" customWidth="1"/>
    <col min="7683" max="7683" width="26.140625" style="10" customWidth="1"/>
    <col min="7684" max="7684" width="12.28515625" style="10" customWidth="1"/>
    <col min="7685" max="7685" width="9.42578125" style="10" customWidth="1"/>
    <col min="7686" max="7686" width="18.28515625" style="10" customWidth="1"/>
    <col min="7687" max="7687" width="10.5703125" style="10" customWidth="1"/>
    <col min="7688" max="7688" width="18.42578125" style="10" customWidth="1"/>
    <col min="7689" max="7689" width="10.7109375" style="10" customWidth="1"/>
    <col min="7690" max="7690" width="12" style="10" customWidth="1"/>
    <col min="7691" max="7691" width="18.85546875" style="10" customWidth="1"/>
    <col min="7692" max="7692" width="17.85546875" style="10" customWidth="1"/>
    <col min="7693" max="7693" width="20.28515625" style="10" customWidth="1"/>
    <col min="7694" max="7694" width="15.5703125" style="10" customWidth="1"/>
    <col min="7695" max="7696" width="16" style="10"/>
    <col min="7697" max="7697" width="23.140625" style="10" customWidth="1"/>
    <col min="7698" max="7937" width="16" style="10"/>
    <col min="7938" max="7938" width="10.42578125" style="10" customWidth="1"/>
    <col min="7939" max="7939" width="26.140625" style="10" customWidth="1"/>
    <col min="7940" max="7940" width="12.28515625" style="10" customWidth="1"/>
    <col min="7941" max="7941" width="9.42578125" style="10" customWidth="1"/>
    <col min="7942" max="7942" width="18.28515625" style="10" customWidth="1"/>
    <col min="7943" max="7943" width="10.5703125" style="10" customWidth="1"/>
    <col min="7944" max="7944" width="18.42578125" style="10" customWidth="1"/>
    <col min="7945" max="7945" width="10.7109375" style="10" customWidth="1"/>
    <col min="7946" max="7946" width="12" style="10" customWidth="1"/>
    <col min="7947" max="7947" width="18.85546875" style="10" customWidth="1"/>
    <col min="7948" max="7948" width="17.85546875" style="10" customWidth="1"/>
    <col min="7949" max="7949" width="20.28515625" style="10" customWidth="1"/>
    <col min="7950" max="7950" width="15.5703125" style="10" customWidth="1"/>
    <col min="7951" max="7952" width="16" style="10"/>
    <col min="7953" max="7953" width="23.140625" style="10" customWidth="1"/>
    <col min="7954" max="8193" width="16" style="10"/>
    <col min="8194" max="8194" width="10.42578125" style="10" customWidth="1"/>
    <col min="8195" max="8195" width="26.140625" style="10" customWidth="1"/>
    <col min="8196" max="8196" width="12.28515625" style="10" customWidth="1"/>
    <col min="8197" max="8197" width="9.42578125" style="10" customWidth="1"/>
    <col min="8198" max="8198" width="18.28515625" style="10" customWidth="1"/>
    <col min="8199" max="8199" width="10.5703125" style="10" customWidth="1"/>
    <col min="8200" max="8200" width="18.42578125" style="10" customWidth="1"/>
    <col min="8201" max="8201" width="10.7109375" style="10" customWidth="1"/>
    <col min="8202" max="8202" width="12" style="10" customWidth="1"/>
    <col min="8203" max="8203" width="18.85546875" style="10" customWidth="1"/>
    <col min="8204" max="8204" width="17.85546875" style="10" customWidth="1"/>
    <col min="8205" max="8205" width="20.28515625" style="10" customWidth="1"/>
    <col min="8206" max="8206" width="15.5703125" style="10" customWidth="1"/>
    <col min="8207" max="8208" width="16" style="10"/>
    <col min="8209" max="8209" width="23.140625" style="10" customWidth="1"/>
    <col min="8210" max="8449" width="16" style="10"/>
    <col min="8450" max="8450" width="10.42578125" style="10" customWidth="1"/>
    <col min="8451" max="8451" width="26.140625" style="10" customWidth="1"/>
    <col min="8452" max="8452" width="12.28515625" style="10" customWidth="1"/>
    <col min="8453" max="8453" width="9.42578125" style="10" customWidth="1"/>
    <col min="8454" max="8454" width="18.28515625" style="10" customWidth="1"/>
    <col min="8455" max="8455" width="10.5703125" style="10" customWidth="1"/>
    <col min="8456" max="8456" width="18.42578125" style="10" customWidth="1"/>
    <col min="8457" max="8457" width="10.7109375" style="10" customWidth="1"/>
    <col min="8458" max="8458" width="12" style="10" customWidth="1"/>
    <col min="8459" max="8459" width="18.85546875" style="10" customWidth="1"/>
    <col min="8460" max="8460" width="17.85546875" style="10" customWidth="1"/>
    <col min="8461" max="8461" width="20.28515625" style="10" customWidth="1"/>
    <col min="8462" max="8462" width="15.5703125" style="10" customWidth="1"/>
    <col min="8463" max="8464" width="16" style="10"/>
    <col min="8465" max="8465" width="23.140625" style="10" customWidth="1"/>
    <col min="8466" max="8705" width="16" style="10"/>
    <col min="8706" max="8706" width="10.42578125" style="10" customWidth="1"/>
    <col min="8707" max="8707" width="26.140625" style="10" customWidth="1"/>
    <col min="8708" max="8708" width="12.28515625" style="10" customWidth="1"/>
    <col min="8709" max="8709" width="9.42578125" style="10" customWidth="1"/>
    <col min="8710" max="8710" width="18.28515625" style="10" customWidth="1"/>
    <col min="8711" max="8711" width="10.5703125" style="10" customWidth="1"/>
    <col min="8712" max="8712" width="18.42578125" style="10" customWidth="1"/>
    <col min="8713" max="8713" width="10.7109375" style="10" customWidth="1"/>
    <col min="8714" max="8714" width="12" style="10" customWidth="1"/>
    <col min="8715" max="8715" width="18.85546875" style="10" customWidth="1"/>
    <col min="8716" max="8716" width="17.85546875" style="10" customWidth="1"/>
    <col min="8717" max="8717" width="20.28515625" style="10" customWidth="1"/>
    <col min="8718" max="8718" width="15.5703125" style="10" customWidth="1"/>
    <col min="8719" max="8720" width="16" style="10"/>
    <col min="8721" max="8721" width="23.140625" style="10" customWidth="1"/>
    <col min="8722" max="8961" width="16" style="10"/>
    <col min="8962" max="8962" width="10.42578125" style="10" customWidth="1"/>
    <col min="8963" max="8963" width="26.140625" style="10" customWidth="1"/>
    <col min="8964" max="8964" width="12.28515625" style="10" customWidth="1"/>
    <col min="8965" max="8965" width="9.42578125" style="10" customWidth="1"/>
    <col min="8966" max="8966" width="18.28515625" style="10" customWidth="1"/>
    <col min="8967" max="8967" width="10.5703125" style="10" customWidth="1"/>
    <col min="8968" max="8968" width="18.42578125" style="10" customWidth="1"/>
    <col min="8969" max="8969" width="10.7109375" style="10" customWidth="1"/>
    <col min="8970" max="8970" width="12" style="10" customWidth="1"/>
    <col min="8971" max="8971" width="18.85546875" style="10" customWidth="1"/>
    <col min="8972" max="8972" width="17.85546875" style="10" customWidth="1"/>
    <col min="8973" max="8973" width="20.28515625" style="10" customWidth="1"/>
    <col min="8974" max="8974" width="15.5703125" style="10" customWidth="1"/>
    <col min="8975" max="8976" width="16" style="10"/>
    <col min="8977" max="8977" width="23.140625" style="10" customWidth="1"/>
    <col min="8978" max="9217" width="16" style="10"/>
    <col min="9218" max="9218" width="10.42578125" style="10" customWidth="1"/>
    <col min="9219" max="9219" width="26.140625" style="10" customWidth="1"/>
    <col min="9220" max="9220" width="12.28515625" style="10" customWidth="1"/>
    <col min="9221" max="9221" width="9.42578125" style="10" customWidth="1"/>
    <col min="9222" max="9222" width="18.28515625" style="10" customWidth="1"/>
    <col min="9223" max="9223" width="10.5703125" style="10" customWidth="1"/>
    <col min="9224" max="9224" width="18.42578125" style="10" customWidth="1"/>
    <col min="9225" max="9225" width="10.7109375" style="10" customWidth="1"/>
    <col min="9226" max="9226" width="12" style="10" customWidth="1"/>
    <col min="9227" max="9227" width="18.85546875" style="10" customWidth="1"/>
    <col min="9228" max="9228" width="17.85546875" style="10" customWidth="1"/>
    <col min="9229" max="9229" width="20.28515625" style="10" customWidth="1"/>
    <col min="9230" max="9230" width="15.5703125" style="10" customWidth="1"/>
    <col min="9231" max="9232" width="16" style="10"/>
    <col min="9233" max="9233" width="23.140625" style="10" customWidth="1"/>
    <col min="9234" max="9473" width="16" style="10"/>
    <col min="9474" max="9474" width="10.42578125" style="10" customWidth="1"/>
    <col min="9475" max="9475" width="26.140625" style="10" customWidth="1"/>
    <col min="9476" max="9476" width="12.28515625" style="10" customWidth="1"/>
    <col min="9477" max="9477" width="9.42578125" style="10" customWidth="1"/>
    <col min="9478" max="9478" width="18.28515625" style="10" customWidth="1"/>
    <col min="9479" max="9479" width="10.5703125" style="10" customWidth="1"/>
    <col min="9480" max="9480" width="18.42578125" style="10" customWidth="1"/>
    <col min="9481" max="9481" width="10.7109375" style="10" customWidth="1"/>
    <col min="9482" max="9482" width="12" style="10" customWidth="1"/>
    <col min="9483" max="9483" width="18.85546875" style="10" customWidth="1"/>
    <col min="9484" max="9484" width="17.85546875" style="10" customWidth="1"/>
    <col min="9485" max="9485" width="20.28515625" style="10" customWidth="1"/>
    <col min="9486" max="9486" width="15.5703125" style="10" customWidth="1"/>
    <col min="9487" max="9488" width="16" style="10"/>
    <col min="9489" max="9489" width="23.140625" style="10" customWidth="1"/>
    <col min="9490" max="9729" width="16" style="10"/>
    <col min="9730" max="9730" width="10.42578125" style="10" customWidth="1"/>
    <col min="9731" max="9731" width="26.140625" style="10" customWidth="1"/>
    <col min="9732" max="9732" width="12.28515625" style="10" customWidth="1"/>
    <col min="9733" max="9733" width="9.42578125" style="10" customWidth="1"/>
    <col min="9734" max="9734" width="18.28515625" style="10" customWidth="1"/>
    <col min="9735" max="9735" width="10.5703125" style="10" customWidth="1"/>
    <col min="9736" max="9736" width="18.42578125" style="10" customWidth="1"/>
    <col min="9737" max="9737" width="10.7109375" style="10" customWidth="1"/>
    <col min="9738" max="9738" width="12" style="10" customWidth="1"/>
    <col min="9739" max="9739" width="18.85546875" style="10" customWidth="1"/>
    <col min="9740" max="9740" width="17.85546875" style="10" customWidth="1"/>
    <col min="9741" max="9741" width="20.28515625" style="10" customWidth="1"/>
    <col min="9742" max="9742" width="15.5703125" style="10" customWidth="1"/>
    <col min="9743" max="9744" width="16" style="10"/>
    <col min="9745" max="9745" width="23.140625" style="10" customWidth="1"/>
    <col min="9746" max="9985" width="16" style="10"/>
    <col min="9986" max="9986" width="10.42578125" style="10" customWidth="1"/>
    <col min="9987" max="9987" width="26.140625" style="10" customWidth="1"/>
    <col min="9988" max="9988" width="12.28515625" style="10" customWidth="1"/>
    <col min="9989" max="9989" width="9.42578125" style="10" customWidth="1"/>
    <col min="9990" max="9990" width="18.28515625" style="10" customWidth="1"/>
    <col min="9991" max="9991" width="10.5703125" style="10" customWidth="1"/>
    <col min="9992" max="9992" width="18.42578125" style="10" customWidth="1"/>
    <col min="9993" max="9993" width="10.7109375" style="10" customWidth="1"/>
    <col min="9994" max="9994" width="12" style="10" customWidth="1"/>
    <col min="9995" max="9995" width="18.85546875" style="10" customWidth="1"/>
    <col min="9996" max="9996" width="17.85546875" style="10" customWidth="1"/>
    <col min="9997" max="9997" width="20.28515625" style="10" customWidth="1"/>
    <col min="9998" max="9998" width="15.5703125" style="10" customWidth="1"/>
    <col min="9999" max="10000" width="16" style="10"/>
    <col min="10001" max="10001" width="23.140625" style="10" customWidth="1"/>
    <col min="10002" max="10241" width="16" style="10"/>
    <col min="10242" max="10242" width="10.42578125" style="10" customWidth="1"/>
    <col min="10243" max="10243" width="26.140625" style="10" customWidth="1"/>
    <col min="10244" max="10244" width="12.28515625" style="10" customWidth="1"/>
    <col min="10245" max="10245" width="9.42578125" style="10" customWidth="1"/>
    <col min="10246" max="10246" width="18.28515625" style="10" customWidth="1"/>
    <col min="10247" max="10247" width="10.5703125" style="10" customWidth="1"/>
    <col min="10248" max="10248" width="18.42578125" style="10" customWidth="1"/>
    <col min="10249" max="10249" width="10.7109375" style="10" customWidth="1"/>
    <col min="10250" max="10250" width="12" style="10" customWidth="1"/>
    <col min="10251" max="10251" width="18.85546875" style="10" customWidth="1"/>
    <col min="10252" max="10252" width="17.85546875" style="10" customWidth="1"/>
    <col min="10253" max="10253" width="20.28515625" style="10" customWidth="1"/>
    <col min="10254" max="10254" width="15.5703125" style="10" customWidth="1"/>
    <col min="10255" max="10256" width="16" style="10"/>
    <col min="10257" max="10257" width="23.140625" style="10" customWidth="1"/>
    <col min="10258" max="10497" width="16" style="10"/>
    <col min="10498" max="10498" width="10.42578125" style="10" customWidth="1"/>
    <col min="10499" max="10499" width="26.140625" style="10" customWidth="1"/>
    <col min="10500" max="10500" width="12.28515625" style="10" customWidth="1"/>
    <col min="10501" max="10501" width="9.42578125" style="10" customWidth="1"/>
    <col min="10502" max="10502" width="18.28515625" style="10" customWidth="1"/>
    <col min="10503" max="10503" width="10.5703125" style="10" customWidth="1"/>
    <col min="10504" max="10504" width="18.42578125" style="10" customWidth="1"/>
    <col min="10505" max="10505" width="10.7109375" style="10" customWidth="1"/>
    <col min="10506" max="10506" width="12" style="10" customWidth="1"/>
    <col min="10507" max="10507" width="18.85546875" style="10" customWidth="1"/>
    <col min="10508" max="10508" width="17.85546875" style="10" customWidth="1"/>
    <col min="10509" max="10509" width="20.28515625" style="10" customWidth="1"/>
    <col min="10510" max="10510" width="15.5703125" style="10" customWidth="1"/>
    <col min="10511" max="10512" width="16" style="10"/>
    <col min="10513" max="10513" width="23.140625" style="10" customWidth="1"/>
    <col min="10514" max="10753" width="16" style="10"/>
    <col min="10754" max="10754" width="10.42578125" style="10" customWidth="1"/>
    <col min="10755" max="10755" width="26.140625" style="10" customWidth="1"/>
    <col min="10756" max="10756" width="12.28515625" style="10" customWidth="1"/>
    <col min="10757" max="10757" width="9.42578125" style="10" customWidth="1"/>
    <col min="10758" max="10758" width="18.28515625" style="10" customWidth="1"/>
    <col min="10759" max="10759" width="10.5703125" style="10" customWidth="1"/>
    <col min="10760" max="10760" width="18.42578125" style="10" customWidth="1"/>
    <col min="10761" max="10761" width="10.7109375" style="10" customWidth="1"/>
    <col min="10762" max="10762" width="12" style="10" customWidth="1"/>
    <col min="10763" max="10763" width="18.85546875" style="10" customWidth="1"/>
    <col min="10764" max="10764" width="17.85546875" style="10" customWidth="1"/>
    <col min="10765" max="10765" width="20.28515625" style="10" customWidth="1"/>
    <col min="10766" max="10766" width="15.5703125" style="10" customWidth="1"/>
    <col min="10767" max="10768" width="16" style="10"/>
    <col min="10769" max="10769" width="23.140625" style="10" customWidth="1"/>
    <col min="10770" max="11009" width="16" style="10"/>
    <col min="11010" max="11010" width="10.42578125" style="10" customWidth="1"/>
    <col min="11011" max="11011" width="26.140625" style="10" customWidth="1"/>
    <col min="11012" max="11012" width="12.28515625" style="10" customWidth="1"/>
    <col min="11013" max="11013" width="9.42578125" style="10" customWidth="1"/>
    <col min="11014" max="11014" width="18.28515625" style="10" customWidth="1"/>
    <col min="11015" max="11015" width="10.5703125" style="10" customWidth="1"/>
    <col min="11016" max="11016" width="18.42578125" style="10" customWidth="1"/>
    <col min="11017" max="11017" width="10.7109375" style="10" customWidth="1"/>
    <col min="11018" max="11018" width="12" style="10" customWidth="1"/>
    <col min="11019" max="11019" width="18.85546875" style="10" customWidth="1"/>
    <col min="11020" max="11020" width="17.85546875" style="10" customWidth="1"/>
    <col min="11021" max="11021" width="20.28515625" style="10" customWidth="1"/>
    <col min="11022" max="11022" width="15.5703125" style="10" customWidth="1"/>
    <col min="11023" max="11024" width="16" style="10"/>
    <col min="11025" max="11025" width="23.140625" style="10" customWidth="1"/>
    <col min="11026" max="11265" width="16" style="10"/>
    <col min="11266" max="11266" width="10.42578125" style="10" customWidth="1"/>
    <col min="11267" max="11267" width="26.140625" style="10" customWidth="1"/>
    <col min="11268" max="11268" width="12.28515625" style="10" customWidth="1"/>
    <col min="11269" max="11269" width="9.42578125" style="10" customWidth="1"/>
    <col min="11270" max="11270" width="18.28515625" style="10" customWidth="1"/>
    <col min="11271" max="11271" width="10.5703125" style="10" customWidth="1"/>
    <col min="11272" max="11272" width="18.42578125" style="10" customWidth="1"/>
    <col min="11273" max="11273" width="10.7109375" style="10" customWidth="1"/>
    <col min="11274" max="11274" width="12" style="10" customWidth="1"/>
    <col min="11275" max="11275" width="18.85546875" style="10" customWidth="1"/>
    <col min="11276" max="11276" width="17.85546875" style="10" customWidth="1"/>
    <col min="11277" max="11277" width="20.28515625" style="10" customWidth="1"/>
    <col min="11278" max="11278" width="15.5703125" style="10" customWidth="1"/>
    <col min="11279" max="11280" width="16" style="10"/>
    <col min="11281" max="11281" width="23.140625" style="10" customWidth="1"/>
    <col min="11282" max="11521" width="16" style="10"/>
    <col min="11522" max="11522" width="10.42578125" style="10" customWidth="1"/>
    <col min="11523" max="11523" width="26.140625" style="10" customWidth="1"/>
    <col min="11524" max="11524" width="12.28515625" style="10" customWidth="1"/>
    <col min="11525" max="11525" width="9.42578125" style="10" customWidth="1"/>
    <col min="11526" max="11526" width="18.28515625" style="10" customWidth="1"/>
    <col min="11527" max="11527" width="10.5703125" style="10" customWidth="1"/>
    <col min="11528" max="11528" width="18.42578125" style="10" customWidth="1"/>
    <col min="11529" max="11529" width="10.7109375" style="10" customWidth="1"/>
    <col min="11530" max="11530" width="12" style="10" customWidth="1"/>
    <col min="11531" max="11531" width="18.85546875" style="10" customWidth="1"/>
    <col min="11532" max="11532" width="17.85546875" style="10" customWidth="1"/>
    <col min="11533" max="11533" width="20.28515625" style="10" customWidth="1"/>
    <col min="11534" max="11534" width="15.5703125" style="10" customWidth="1"/>
    <col min="11535" max="11536" width="16" style="10"/>
    <col min="11537" max="11537" width="23.140625" style="10" customWidth="1"/>
    <col min="11538" max="11777" width="16" style="10"/>
    <col min="11778" max="11778" width="10.42578125" style="10" customWidth="1"/>
    <col min="11779" max="11779" width="26.140625" style="10" customWidth="1"/>
    <col min="11780" max="11780" width="12.28515625" style="10" customWidth="1"/>
    <col min="11781" max="11781" width="9.42578125" style="10" customWidth="1"/>
    <col min="11782" max="11782" width="18.28515625" style="10" customWidth="1"/>
    <col min="11783" max="11783" width="10.5703125" style="10" customWidth="1"/>
    <col min="11784" max="11784" width="18.42578125" style="10" customWidth="1"/>
    <col min="11785" max="11785" width="10.7109375" style="10" customWidth="1"/>
    <col min="11786" max="11786" width="12" style="10" customWidth="1"/>
    <col min="11787" max="11787" width="18.85546875" style="10" customWidth="1"/>
    <col min="11788" max="11788" width="17.85546875" style="10" customWidth="1"/>
    <col min="11789" max="11789" width="20.28515625" style="10" customWidth="1"/>
    <col min="11790" max="11790" width="15.5703125" style="10" customWidth="1"/>
    <col min="11791" max="11792" width="16" style="10"/>
    <col min="11793" max="11793" width="23.140625" style="10" customWidth="1"/>
    <col min="11794" max="12033" width="16" style="10"/>
    <col min="12034" max="12034" width="10.42578125" style="10" customWidth="1"/>
    <col min="12035" max="12035" width="26.140625" style="10" customWidth="1"/>
    <col min="12036" max="12036" width="12.28515625" style="10" customWidth="1"/>
    <col min="12037" max="12037" width="9.42578125" style="10" customWidth="1"/>
    <col min="12038" max="12038" width="18.28515625" style="10" customWidth="1"/>
    <col min="12039" max="12039" width="10.5703125" style="10" customWidth="1"/>
    <col min="12040" max="12040" width="18.42578125" style="10" customWidth="1"/>
    <col min="12041" max="12041" width="10.7109375" style="10" customWidth="1"/>
    <col min="12042" max="12042" width="12" style="10" customWidth="1"/>
    <col min="12043" max="12043" width="18.85546875" style="10" customWidth="1"/>
    <col min="12044" max="12044" width="17.85546875" style="10" customWidth="1"/>
    <col min="12045" max="12045" width="20.28515625" style="10" customWidth="1"/>
    <col min="12046" max="12046" width="15.5703125" style="10" customWidth="1"/>
    <col min="12047" max="12048" width="16" style="10"/>
    <col min="12049" max="12049" width="23.140625" style="10" customWidth="1"/>
    <col min="12050" max="12289" width="16" style="10"/>
    <col min="12290" max="12290" width="10.42578125" style="10" customWidth="1"/>
    <col min="12291" max="12291" width="26.140625" style="10" customWidth="1"/>
    <col min="12292" max="12292" width="12.28515625" style="10" customWidth="1"/>
    <col min="12293" max="12293" width="9.42578125" style="10" customWidth="1"/>
    <col min="12294" max="12294" width="18.28515625" style="10" customWidth="1"/>
    <col min="12295" max="12295" width="10.5703125" style="10" customWidth="1"/>
    <col min="12296" max="12296" width="18.42578125" style="10" customWidth="1"/>
    <col min="12297" max="12297" width="10.7109375" style="10" customWidth="1"/>
    <col min="12298" max="12298" width="12" style="10" customWidth="1"/>
    <col min="12299" max="12299" width="18.85546875" style="10" customWidth="1"/>
    <col min="12300" max="12300" width="17.85546875" style="10" customWidth="1"/>
    <col min="12301" max="12301" width="20.28515625" style="10" customWidth="1"/>
    <col min="12302" max="12302" width="15.5703125" style="10" customWidth="1"/>
    <col min="12303" max="12304" width="16" style="10"/>
    <col min="12305" max="12305" width="23.140625" style="10" customWidth="1"/>
    <col min="12306" max="12545" width="16" style="10"/>
    <col min="12546" max="12546" width="10.42578125" style="10" customWidth="1"/>
    <col min="12547" max="12547" width="26.140625" style="10" customWidth="1"/>
    <col min="12548" max="12548" width="12.28515625" style="10" customWidth="1"/>
    <col min="12549" max="12549" width="9.42578125" style="10" customWidth="1"/>
    <col min="12550" max="12550" width="18.28515625" style="10" customWidth="1"/>
    <col min="12551" max="12551" width="10.5703125" style="10" customWidth="1"/>
    <col min="12552" max="12552" width="18.42578125" style="10" customWidth="1"/>
    <col min="12553" max="12553" width="10.7109375" style="10" customWidth="1"/>
    <col min="12554" max="12554" width="12" style="10" customWidth="1"/>
    <col min="12555" max="12555" width="18.85546875" style="10" customWidth="1"/>
    <col min="12556" max="12556" width="17.85546875" style="10" customWidth="1"/>
    <col min="12557" max="12557" width="20.28515625" style="10" customWidth="1"/>
    <col min="12558" max="12558" width="15.5703125" style="10" customWidth="1"/>
    <col min="12559" max="12560" width="16" style="10"/>
    <col min="12561" max="12561" width="23.140625" style="10" customWidth="1"/>
    <col min="12562" max="12801" width="16" style="10"/>
    <col min="12802" max="12802" width="10.42578125" style="10" customWidth="1"/>
    <col min="12803" max="12803" width="26.140625" style="10" customWidth="1"/>
    <col min="12804" max="12804" width="12.28515625" style="10" customWidth="1"/>
    <col min="12805" max="12805" width="9.42578125" style="10" customWidth="1"/>
    <col min="12806" max="12806" width="18.28515625" style="10" customWidth="1"/>
    <col min="12807" max="12807" width="10.5703125" style="10" customWidth="1"/>
    <col min="12808" max="12808" width="18.42578125" style="10" customWidth="1"/>
    <col min="12809" max="12809" width="10.7109375" style="10" customWidth="1"/>
    <col min="12810" max="12810" width="12" style="10" customWidth="1"/>
    <col min="12811" max="12811" width="18.85546875" style="10" customWidth="1"/>
    <col min="12812" max="12812" width="17.85546875" style="10" customWidth="1"/>
    <col min="12813" max="12813" width="20.28515625" style="10" customWidth="1"/>
    <col min="12814" max="12814" width="15.5703125" style="10" customWidth="1"/>
    <col min="12815" max="12816" width="16" style="10"/>
    <col min="12817" max="12817" width="23.140625" style="10" customWidth="1"/>
    <col min="12818" max="13057" width="16" style="10"/>
    <col min="13058" max="13058" width="10.42578125" style="10" customWidth="1"/>
    <col min="13059" max="13059" width="26.140625" style="10" customWidth="1"/>
    <col min="13060" max="13060" width="12.28515625" style="10" customWidth="1"/>
    <col min="13061" max="13061" width="9.42578125" style="10" customWidth="1"/>
    <col min="13062" max="13062" width="18.28515625" style="10" customWidth="1"/>
    <col min="13063" max="13063" width="10.5703125" style="10" customWidth="1"/>
    <col min="13064" max="13064" width="18.42578125" style="10" customWidth="1"/>
    <col min="13065" max="13065" width="10.7109375" style="10" customWidth="1"/>
    <col min="13066" max="13066" width="12" style="10" customWidth="1"/>
    <col min="13067" max="13067" width="18.85546875" style="10" customWidth="1"/>
    <col min="13068" max="13068" width="17.85546875" style="10" customWidth="1"/>
    <col min="13069" max="13069" width="20.28515625" style="10" customWidth="1"/>
    <col min="13070" max="13070" width="15.5703125" style="10" customWidth="1"/>
    <col min="13071" max="13072" width="16" style="10"/>
    <col min="13073" max="13073" width="23.140625" style="10" customWidth="1"/>
    <col min="13074" max="13313" width="16" style="10"/>
    <col min="13314" max="13314" width="10.42578125" style="10" customWidth="1"/>
    <col min="13315" max="13315" width="26.140625" style="10" customWidth="1"/>
    <col min="13316" max="13316" width="12.28515625" style="10" customWidth="1"/>
    <col min="13317" max="13317" width="9.42578125" style="10" customWidth="1"/>
    <col min="13318" max="13318" width="18.28515625" style="10" customWidth="1"/>
    <col min="13319" max="13319" width="10.5703125" style="10" customWidth="1"/>
    <col min="13320" max="13320" width="18.42578125" style="10" customWidth="1"/>
    <col min="13321" max="13321" width="10.7109375" style="10" customWidth="1"/>
    <col min="13322" max="13322" width="12" style="10" customWidth="1"/>
    <col min="13323" max="13323" width="18.85546875" style="10" customWidth="1"/>
    <col min="13324" max="13324" width="17.85546875" style="10" customWidth="1"/>
    <col min="13325" max="13325" width="20.28515625" style="10" customWidth="1"/>
    <col min="13326" max="13326" width="15.5703125" style="10" customWidth="1"/>
    <col min="13327" max="13328" width="16" style="10"/>
    <col min="13329" max="13329" width="23.140625" style="10" customWidth="1"/>
    <col min="13330" max="13569" width="16" style="10"/>
    <col min="13570" max="13570" width="10.42578125" style="10" customWidth="1"/>
    <col min="13571" max="13571" width="26.140625" style="10" customWidth="1"/>
    <col min="13572" max="13572" width="12.28515625" style="10" customWidth="1"/>
    <col min="13573" max="13573" width="9.42578125" style="10" customWidth="1"/>
    <col min="13574" max="13574" width="18.28515625" style="10" customWidth="1"/>
    <col min="13575" max="13575" width="10.5703125" style="10" customWidth="1"/>
    <col min="13576" max="13576" width="18.42578125" style="10" customWidth="1"/>
    <col min="13577" max="13577" width="10.7109375" style="10" customWidth="1"/>
    <col min="13578" max="13578" width="12" style="10" customWidth="1"/>
    <col min="13579" max="13579" width="18.85546875" style="10" customWidth="1"/>
    <col min="13580" max="13580" width="17.85546875" style="10" customWidth="1"/>
    <col min="13581" max="13581" width="20.28515625" style="10" customWidth="1"/>
    <col min="13582" max="13582" width="15.5703125" style="10" customWidth="1"/>
    <col min="13583" max="13584" width="16" style="10"/>
    <col min="13585" max="13585" width="23.140625" style="10" customWidth="1"/>
    <col min="13586" max="13825" width="16" style="10"/>
    <col min="13826" max="13826" width="10.42578125" style="10" customWidth="1"/>
    <col min="13827" max="13827" width="26.140625" style="10" customWidth="1"/>
    <col min="13828" max="13828" width="12.28515625" style="10" customWidth="1"/>
    <col min="13829" max="13829" width="9.42578125" style="10" customWidth="1"/>
    <col min="13830" max="13830" width="18.28515625" style="10" customWidth="1"/>
    <col min="13831" max="13831" width="10.5703125" style="10" customWidth="1"/>
    <col min="13832" max="13832" width="18.42578125" style="10" customWidth="1"/>
    <col min="13833" max="13833" width="10.7109375" style="10" customWidth="1"/>
    <col min="13834" max="13834" width="12" style="10" customWidth="1"/>
    <col min="13835" max="13835" width="18.85546875" style="10" customWidth="1"/>
    <col min="13836" max="13836" width="17.85546875" style="10" customWidth="1"/>
    <col min="13837" max="13837" width="20.28515625" style="10" customWidth="1"/>
    <col min="13838" max="13838" width="15.5703125" style="10" customWidth="1"/>
    <col min="13839" max="13840" width="16" style="10"/>
    <col min="13841" max="13841" width="23.140625" style="10" customWidth="1"/>
    <col min="13842" max="14081" width="16" style="10"/>
    <col min="14082" max="14082" width="10.42578125" style="10" customWidth="1"/>
    <col min="14083" max="14083" width="26.140625" style="10" customWidth="1"/>
    <col min="14084" max="14084" width="12.28515625" style="10" customWidth="1"/>
    <col min="14085" max="14085" width="9.42578125" style="10" customWidth="1"/>
    <col min="14086" max="14086" width="18.28515625" style="10" customWidth="1"/>
    <col min="14087" max="14087" width="10.5703125" style="10" customWidth="1"/>
    <col min="14088" max="14088" width="18.42578125" style="10" customWidth="1"/>
    <col min="14089" max="14089" width="10.7109375" style="10" customWidth="1"/>
    <col min="14090" max="14090" width="12" style="10" customWidth="1"/>
    <col min="14091" max="14091" width="18.85546875" style="10" customWidth="1"/>
    <col min="14092" max="14092" width="17.85546875" style="10" customWidth="1"/>
    <col min="14093" max="14093" width="20.28515625" style="10" customWidth="1"/>
    <col min="14094" max="14094" width="15.5703125" style="10" customWidth="1"/>
    <col min="14095" max="14096" width="16" style="10"/>
    <col min="14097" max="14097" width="23.140625" style="10" customWidth="1"/>
    <col min="14098" max="14337" width="16" style="10"/>
    <col min="14338" max="14338" width="10.42578125" style="10" customWidth="1"/>
    <col min="14339" max="14339" width="26.140625" style="10" customWidth="1"/>
    <col min="14340" max="14340" width="12.28515625" style="10" customWidth="1"/>
    <col min="14341" max="14341" width="9.42578125" style="10" customWidth="1"/>
    <col min="14342" max="14342" width="18.28515625" style="10" customWidth="1"/>
    <col min="14343" max="14343" width="10.5703125" style="10" customWidth="1"/>
    <col min="14344" max="14344" width="18.42578125" style="10" customWidth="1"/>
    <col min="14345" max="14345" width="10.7109375" style="10" customWidth="1"/>
    <col min="14346" max="14346" width="12" style="10" customWidth="1"/>
    <col min="14347" max="14347" width="18.85546875" style="10" customWidth="1"/>
    <col min="14348" max="14348" width="17.85546875" style="10" customWidth="1"/>
    <col min="14349" max="14349" width="20.28515625" style="10" customWidth="1"/>
    <col min="14350" max="14350" width="15.5703125" style="10" customWidth="1"/>
    <col min="14351" max="14352" width="16" style="10"/>
    <col min="14353" max="14353" width="23.140625" style="10" customWidth="1"/>
    <col min="14354" max="14593" width="16" style="10"/>
    <col min="14594" max="14594" width="10.42578125" style="10" customWidth="1"/>
    <col min="14595" max="14595" width="26.140625" style="10" customWidth="1"/>
    <col min="14596" max="14596" width="12.28515625" style="10" customWidth="1"/>
    <col min="14597" max="14597" width="9.42578125" style="10" customWidth="1"/>
    <col min="14598" max="14598" width="18.28515625" style="10" customWidth="1"/>
    <col min="14599" max="14599" width="10.5703125" style="10" customWidth="1"/>
    <col min="14600" max="14600" width="18.42578125" style="10" customWidth="1"/>
    <col min="14601" max="14601" width="10.7109375" style="10" customWidth="1"/>
    <col min="14602" max="14602" width="12" style="10" customWidth="1"/>
    <col min="14603" max="14603" width="18.85546875" style="10" customWidth="1"/>
    <col min="14604" max="14604" width="17.85546875" style="10" customWidth="1"/>
    <col min="14605" max="14605" width="20.28515625" style="10" customWidth="1"/>
    <col min="14606" max="14606" width="15.5703125" style="10" customWidth="1"/>
    <col min="14607" max="14608" width="16" style="10"/>
    <col min="14609" max="14609" width="23.140625" style="10" customWidth="1"/>
    <col min="14610" max="14849" width="16" style="10"/>
    <col min="14850" max="14850" width="10.42578125" style="10" customWidth="1"/>
    <col min="14851" max="14851" width="26.140625" style="10" customWidth="1"/>
    <col min="14852" max="14852" width="12.28515625" style="10" customWidth="1"/>
    <col min="14853" max="14853" width="9.42578125" style="10" customWidth="1"/>
    <col min="14854" max="14854" width="18.28515625" style="10" customWidth="1"/>
    <col min="14855" max="14855" width="10.5703125" style="10" customWidth="1"/>
    <col min="14856" max="14856" width="18.42578125" style="10" customWidth="1"/>
    <col min="14857" max="14857" width="10.7109375" style="10" customWidth="1"/>
    <col min="14858" max="14858" width="12" style="10" customWidth="1"/>
    <col min="14859" max="14859" width="18.85546875" style="10" customWidth="1"/>
    <col min="14860" max="14860" width="17.85546875" style="10" customWidth="1"/>
    <col min="14861" max="14861" width="20.28515625" style="10" customWidth="1"/>
    <col min="14862" max="14862" width="15.5703125" style="10" customWidth="1"/>
    <col min="14863" max="14864" width="16" style="10"/>
    <col min="14865" max="14865" width="23.140625" style="10" customWidth="1"/>
    <col min="14866" max="15105" width="16" style="10"/>
    <col min="15106" max="15106" width="10.42578125" style="10" customWidth="1"/>
    <col min="15107" max="15107" width="26.140625" style="10" customWidth="1"/>
    <col min="15108" max="15108" width="12.28515625" style="10" customWidth="1"/>
    <col min="15109" max="15109" width="9.42578125" style="10" customWidth="1"/>
    <col min="15110" max="15110" width="18.28515625" style="10" customWidth="1"/>
    <col min="15111" max="15111" width="10.5703125" style="10" customWidth="1"/>
    <col min="15112" max="15112" width="18.42578125" style="10" customWidth="1"/>
    <col min="15113" max="15113" width="10.7109375" style="10" customWidth="1"/>
    <col min="15114" max="15114" width="12" style="10" customWidth="1"/>
    <col min="15115" max="15115" width="18.85546875" style="10" customWidth="1"/>
    <col min="15116" max="15116" width="17.85546875" style="10" customWidth="1"/>
    <col min="15117" max="15117" width="20.28515625" style="10" customWidth="1"/>
    <col min="15118" max="15118" width="15.5703125" style="10" customWidth="1"/>
    <col min="15119" max="15120" width="16" style="10"/>
    <col min="15121" max="15121" width="23.140625" style="10" customWidth="1"/>
    <col min="15122" max="15361" width="16" style="10"/>
    <col min="15362" max="15362" width="10.42578125" style="10" customWidth="1"/>
    <col min="15363" max="15363" width="26.140625" style="10" customWidth="1"/>
    <col min="15364" max="15364" width="12.28515625" style="10" customWidth="1"/>
    <col min="15365" max="15365" width="9.42578125" style="10" customWidth="1"/>
    <col min="15366" max="15366" width="18.28515625" style="10" customWidth="1"/>
    <col min="15367" max="15367" width="10.5703125" style="10" customWidth="1"/>
    <col min="15368" max="15368" width="18.42578125" style="10" customWidth="1"/>
    <col min="15369" max="15369" width="10.7109375" style="10" customWidth="1"/>
    <col min="15370" max="15370" width="12" style="10" customWidth="1"/>
    <col min="15371" max="15371" width="18.85546875" style="10" customWidth="1"/>
    <col min="15372" max="15372" width="17.85546875" style="10" customWidth="1"/>
    <col min="15373" max="15373" width="20.28515625" style="10" customWidth="1"/>
    <col min="15374" max="15374" width="15.5703125" style="10" customWidth="1"/>
    <col min="15375" max="15376" width="16" style="10"/>
    <col min="15377" max="15377" width="23.140625" style="10" customWidth="1"/>
    <col min="15378" max="15617" width="16" style="10"/>
    <col min="15618" max="15618" width="10.42578125" style="10" customWidth="1"/>
    <col min="15619" max="15619" width="26.140625" style="10" customWidth="1"/>
    <col min="15620" max="15620" width="12.28515625" style="10" customWidth="1"/>
    <col min="15621" max="15621" width="9.42578125" style="10" customWidth="1"/>
    <col min="15622" max="15622" width="18.28515625" style="10" customWidth="1"/>
    <col min="15623" max="15623" width="10.5703125" style="10" customWidth="1"/>
    <col min="15624" max="15624" width="18.42578125" style="10" customWidth="1"/>
    <col min="15625" max="15625" width="10.7109375" style="10" customWidth="1"/>
    <col min="15626" max="15626" width="12" style="10" customWidth="1"/>
    <col min="15627" max="15627" width="18.85546875" style="10" customWidth="1"/>
    <col min="15628" max="15628" width="17.85546875" style="10" customWidth="1"/>
    <col min="15629" max="15629" width="20.28515625" style="10" customWidth="1"/>
    <col min="15630" max="15630" width="15.5703125" style="10" customWidth="1"/>
    <col min="15631" max="15632" width="16" style="10"/>
    <col min="15633" max="15633" width="23.140625" style="10" customWidth="1"/>
    <col min="15634" max="15873" width="16" style="10"/>
    <col min="15874" max="15874" width="10.42578125" style="10" customWidth="1"/>
    <col min="15875" max="15875" width="26.140625" style="10" customWidth="1"/>
    <col min="15876" max="15876" width="12.28515625" style="10" customWidth="1"/>
    <col min="15877" max="15877" width="9.42578125" style="10" customWidth="1"/>
    <col min="15878" max="15878" width="18.28515625" style="10" customWidth="1"/>
    <col min="15879" max="15879" width="10.5703125" style="10" customWidth="1"/>
    <col min="15880" max="15880" width="18.42578125" style="10" customWidth="1"/>
    <col min="15881" max="15881" width="10.7109375" style="10" customWidth="1"/>
    <col min="15882" max="15882" width="12" style="10" customWidth="1"/>
    <col min="15883" max="15883" width="18.85546875" style="10" customWidth="1"/>
    <col min="15884" max="15884" width="17.85546875" style="10" customWidth="1"/>
    <col min="15885" max="15885" width="20.28515625" style="10" customWidth="1"/>
    <col min="15886" max="15886" width="15.5703125" style="10" customWidth="1"/>
    <col min="15887" max="15888" width="16" style="10"/>
    <col min="15889" max="15889" width="23.140625" style="10" customWidth="1"/>
    <col min="15890" max="16129" width="16" style="10"/>
    <col min="16130" max="16130" width="10.42578125" style="10" customWidth="1"/>
    <col min="16131" max="16131" width="26.140625" style="10" customWidth="1"/>
    <col min="16132" max="16132" width="12.28515625" style="10" customWidth="1"/>
    <col min="16133" max="16133" width="9.42578125" style="10" customWidth="1"/>
    <col min="16134" max="16134" width="18.28515625" style="10" customWidth="1"/>
    <col min="16135" max="16135" width="10.5703125" style="10" customWidth="1"/>
    <col min="16136" max="16136" width="18.42578125" style="10" customWidth="1"/>
    <col min="16137" max="16137" width="10.7109375" style="10" customWidth="1"/>
    <col min="16138" max="16138" width="12" style="10" customWidth="1"/>
    <col min="16139" max="16139" width="18.85546875" style="10" customWidth="1"/>
    <col min="16140" max="16140" width="17.85546875" style="10" customWidth="1"/>
    <col min="16141" max="16141" width="20.28515625" style="10" customWidth="1"/>
    <col min="16142" max="16142" width="15.5703125" style="10" customWidth="1"/>
    <col min="16143" max="16144" width="16" style="10"/>
    <col min="16145" max="16145" width="23.140625" style="10" customWidth="1"/>
    <col min="16146" max="16384" width="16" style="10"/>
  </cols>
  <sheetData>
    <row r="1" spans="1:27" ht="12.75" customHeight="1" x14ac:dyDescent="0.2">
      <c r="E1" s="198"/>
      <c r="F1" s="198"/>
      <c r="G1" s="198"/>
    </row>
    <row r="2" spans="1:27" ht="30" customHeight="1" x14ac:dyDescent="0.2">
      <c r="A2" s="12" t="s">
        <v>72</v>
      </c>
      <c r="B2" s="13"/>
      <c r="C2" s="13"/>
      <c r="O2" s="14"/>
      <c r="P2" s="15"/>
      <c r="Q2" s="16"/>
    </row>
    <row r="3" spans="1:27" ht="30" customHeight="1" x14ac:dyDescent="0.2">
      <c r="A3" s="17"/>
      <c r="B3" s="214" t="s">
        <v>6</v>
      </c>
      <c r="C3" s="215"/>
      <c r="D3" s="216"/>
      <c r="E3" s="214" t="s">
        <v>7</v>
      </c>
      <c r="F3" s="216"/>
      <c r="G3" s="18" t="s">
        <v>8</v>
      </c>
      <c r="H3" s="214" t="s">
        <v>9</v>
      </c>
      <c r="I3" s="215"/>
      <c r="J3" s="216"/>
      <c r="K3" s="214" t="s">
        <v>10</v>
      </c>
      <c r="L3" s="216"/>
      <c r="M3" s="18" t="s">
        <v>11</v>
      </c>
      <c r="N3" s="15"/>
    </row>
    <row r="4" spans="1:27" ht="30" customHeight="1" x14ac:dyDescent="0.2">
      <c r="A4" s="17" t="s">
        <v>12</v>
      </c>
      <c r="B4" s="19" t="s">
        <v>90</v>
      </c>
      <c r="C4" s="19" t="s">
        <v>61</v>
      </c>
      <c r="D4" s="19" t="s">
        <v>4</v>
      </c>
      <c r="E4" s="19" t="s">
        <v>90</v>
      </c>
      <c r="F4" s="19" t="s">
        <v>61</v>
      </c>
      <c r="G4" s="20" t="s">
        <v>13</v>
      </c>
      <c r="H4" s="21" t="s">
        <v>90</v>
      </c>
      <c r="I4" s="21" t="s">
        <v>61</v>
      </c>
      <c r="J4" s="21" t="s">
        <v>4</v>
      </c>
      <c r="K4" s="19" t="s">
        <v>90</v>
      </c>
      <c r="L4" s="19" t="s">
        <v>61</v>
      </c>
      <c r="M4" s="20" t="s">
        <v>13</v>
      </c>
      <c r="N4" s="15"/>
      <c r="O4" s="10" t="s">
        <v>14</v>
      </c>
      <c r="P4" s="10" t="s">
        <v>14</v>
      </c>
    </row>
    <row r="5" spans="1:27" ht="18" customHeight="1" x14ac:dyDescent="0.2">
      <c r="A5" s="22" t="s">
        <v>76</v>
      </c>
      <c r="B5" s="23">
        <v>522</v>
      </c>
      <c r="C5" s="23">
        <v>524</v>
      </c>
      <c r="D5" s="24">
        <f>B5+C5</f>
        <v>1046</v>
      </c>
      <c r="E5" s="25">
        <v>41</v>
      </c>
      <c r="F5" s="25">
        <v>59</v>
      </c>
      <c r="G5" s="26">
        <v>1</v>
      </c>
      <c r="H5" s="27">
        <f t="shared" ref="H5:H6" si="0">B5*G5</f>
        <v>522</v>
      </c>
      <c r="I5" s="27">
        <f>C5*G5</f>
        <v>524</v>
      </c>
      <c r="J5" s="27">
        <f>H5+I5</f>
        <v>1046</v>
      </c>
      <c r="K5" s="28">
        <f>E5/H5</f>
        <v>7.8544061302681989E-2</v>
      </c>
      <c r="L5" s="28">
        <f>F5/I5</f>
        <v>0.11259541984732824</v>
      </c>
      <c r="M5" s="29">
        <v>64.5</v>
      </c>
      <c r="N5" s="30">
        <f t="shared" ref="N5:N6" si="1">M5*D5</f>
        <v>67467</v>
      </c>
      <c r="O5" s="31" t="str">
        <f t="shared" ref="O5:O7" si="2">CONCATENATE(E5," ",$O$4," ",B5)</f>
        <v>41 / 522</v>
      </c>
      <c r="P5" s="31" t="str">
        <f>CONCATENATE(F5," ",$P$4," ",C5)</f>
        <v>59 / 524</v>
      </c>
    </row>
    <row r="6" spans="1:27" ht="18" customHeight="1" x14ac:dyDescent="0.2">
      <c r="A6" s="22" t="s">
        <v>77</v>
      </c>
      <c r="B6" s="23">
        <v>203</v>
      </c>
      <c r="C6" s="23">
        <v>203</v>
      </c>
      <c r="D6" s="24">
        <f>B6+C6</f>
        <v>406</v>
      </c>
      <c r="E6" s="25">
        <v>8</v>
      </c>
      <c r="F6" s="25">
        <v>18</v>
      </c>
      <c r="G6" s="26">
        <v>0.5</v>
      </c>
      <c r="H6" s="27">
        <f t="shared" si="0"/>
        <v>101.5</v>
      </c>
      <c r="I6" s="27">
        <f>C6*G6</f>
        <v>101.5</v>
      </c>
      <c r="J6" s="27">
        <f t="shared" ref="J6" si="3">H6+I6</f>
        <v>203</v>
      </c>
      <c r="K6" s="28">
        <f t="shared" ref="K6:L7" si="4">E6/H6</f>
        <v>7.8817733990147784E-2</v>
      </c>
      <c r="L6" s="28">
        <f t="shared" si="4"/>
        <v>0.17733990147783252</v>
      </c>
      <c r="M6" s="29">
        <v>67.5</v>
      </c>
      <c r="N6" s="30">
        <f t="shared" si="1"/>
        <v>27405</v>
      </c>
      <c r="O6" s="31" t="str">
        <f t="shared" si="2"/>
        <v>8 / 203</v>
      </c>
      <c r="P6" s="31" t="str">
        <f>CONCATENATE(F6," ",$P$4," ",C6)</f>
        <v>18 / 203</v>
      </c>
    </row>
    <row r="7" spans="1:27" ht="18" customHeight="1" x14ac:dyDescent="0.2">
      <c r="A7" s="32">
        <f>COUNT(B5:B6)</f>
        <v>2</v>
      </c>
      <c r="B7" s="33">
        <f>SUM(B5:B6)</f>
        <v>725</v>
      </c>
      <c r="C7" s="33">
        <f>SUM(C5:C6)</f>
        <v>727</v>
      </c>
      <c r="D7" s="33">
        <f>SUM(D5:D6)</f>
        <v>1452</v>
      </c>
      <c r="E7" s="34">
        <f>SUM(E5:E6)</f>
        <v>49</v>
      </c>
      <c r="F7" s="34">
        <f>SUM(F5:F6)</f>
        <v>77</v>
      </c>
      <c r="G7" s="182">
        <f>J7/D7</f>
        <v>0.86019283746556474</v>
      </c>
      <c r="H7" s="35">
        <f>SUM(H5:H6)</f>
        <v>623.5</v>
      </c>
      <c r="I7" s="35">
        <f>SUM(I5:I6)</f>
        <v>625.5</v>
      </c>
      <c r="J7" s="35">
        <f>SUM(J5:J6)</f>
        <v>1249</v>
      </c>
      <c r="K7" s="36">
        <f t="shared" si="4"/>
        <v>7.858861267040898E-2</v>
      </c>
      <c r="L7" s="37">
        <f>F7/I7</f>
        <v>0.12310151878497202</v>
      </c>
      <c r="M7" s="38">
        <f>N7/D7</f>
        <v>65.338842975206617</v>
      </c>
      <c r="N7" s="39">
        <f>SUM(N5:N6)</f>
        <v>94872</v>
      </c>
      <c r="O7" s="40" t="str">
        <f t="shared" si="2"/>
        <v>49 / 725</v>
      </c>
      <c r="P7" s="40" t="str">
        <f t="shared" ref="P7" si="5">CONCATENATE(F7," ",$P$4," ",C7)</f>
        <v>77 / 727</v>
      </c>
    </row>
    <row r="8" spans="1:27" ht="21" customHeight="1" x14ac:dyDescent="0.2">
      <c r="D8" s="41"/>
      <c r="E8" s="41"/>
      <c r="F8" s="42"/>
    </row>
    <row r="9" spans="1:27" ht="21" customHeight="1" thickBot="1" x14ac:dyDescent="0.25">
      <c r="D9" s="41"/>
      <c r="E9" s="41"/>
    </row>
    <row r="10" spans="1:27" ht="30" customHeight="1" thickBot="1" x14ac:dyDescent="0.25">
      <c r="A10" s="219" t="s">
        <v>75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1"/>
    </row>
    <row r="11" spans="1:27" ht="38.25" customHeight="1" thickBot="1" x14ac:dyDescent="0.25">
      <c r="A11" s="212" t="s">
        <v>15</v>
      </c>
      <c r="B11" s="212" t="s">
        <v>16</v>
      </c>
      <c r="C11" s="217" t="s">
        <v>17</v>
      </c>
      <c r="D11" s="212" t="s">
        <v>18</v>
      </c>
      <c r="E11" s="212" t="s">
        <v>19</v>
      </c>
      <c r="F11" s="212" t="s">
        <v>91</v>
      </c>
      <c r="G11" s="212" t="s">
        <v>92</v>
      </c>
      <c r="H11" s="212" t="s">
        <v>70</v>
      </c>
      <c r="I11" s="212" t="s">
        <v>63</v>
      </c>
      <c r="J11" s="212" t="s">
        <v>20</v>
      </c>
      <c r="K11" s="212" t="s">
        <v>21</v>
      </c>
      <c r="L11" s="225" t="s">
        <v>22</v>
      </c>
      <c r="M11" s="226"/>
      <c r="N11" s="226"/>
      <c r="O11" s="227"/>
    </row>
    <row r="12" spans="1:27" ht="40.5" customHeight="1" thickBot="1" x14ac:dyDescent="0.25">
      <c r="A12" s="213"/>
      <c r="B12" s="213"/>
      <c r="C12" s="218"/>
      <c r="D12" s="213"/>
      <c r="E12" s="213"/>
      <c r="F12" s="213"/>
      <c r="G12" s="213"/>
      <c r="H12" s="213"/>
      <c r="I12" s="213"/>
      <c r="J12" s="213"/>
      <c r="K12" s="213"/>
      <c r="L12" s="43" t="s">
        <v>23</v>
      </c>
      <c r="M12" s="44" t="s">
        <v>24</v>
      </c>
      <c r="N12" s="45" t="s">
        <v>25</v>
      </c>
      <c r="O12" s="46" t="s">
        <v>26</v>
      </c>
    </row>
    <row r="13" spans="1:27" ht="58.5" customHeight="1" x14ac:dyDescent="0.25">
      <c r="A13" s="228">
        <v>8</v>
      </c>
      <c r="B13" s="47" t="s">
        <v>76</v>
      </c>
      <c r="C13" s="48" t="s">
        <v>27</v>
      </c>
      <c r="D13" s="49"/>
      <c r="E13" s="50">
        <f>G5</f>
        <v>1</v>
      </c>
      <c r="F13" s="51" t="str">
        <f>O5</f>
        <v>41 / 522</v>
      </c>
      <c r="G13" s="52">
        <f>K5</f>
        <v>7.8544061302681989E-2</v>
      </c>
      <c r="H13" s="51" t="str">
        <f>P5</f>
        <v>59 / 524</v>
      </c>
      <c r="I13" s="52">
        <f t="shared" ref="I13:J15" si="6">L5</f>
        <v>0.11259541984732824</v>
      </c>
      <c r="J13" s="50">
        <f t="shared" si="6"/>
        <v>64.5</v>
      </c>
      <c r="K13" s="53">
        <v>0.82</v>
      </c>
      <c r="L13" s="54" t="s">
        <v>138</v>
      </c>
      <c r="M13" s="209" t="s">
        <v>139</v>
      </c>
      <c r="N13" s="209" t="s">
        <v>140</v>
      </c>
      <c r="O13" s="55"/>
      <c r="S13" s="181">
        <v>0.6975777647899214</v>
      </c>
      <c r="T13" s="10">
        <v>3.7515290685986483E-2</v>
      </c>
      <c r="U13" s="10">
        <v>0.19368864366809552</v>
      </c>
      <c r="V13" s="10">
        <v>1.9599639845400538</v>
      </c>
      <c r="W13" s="10">
        <v>-0.73976404656688732</v>
      </c>
      <c r="X13" s="10">
        <v>1.9488460826458998E-2</v>
      </c>
      <c r="Y13" s="10">
        <v>0.47722650546985751</v>
      </c>
      <c r="Z13" s="10">
        <v>1.019679600532905</v>
      </c>
      <c r="AA13" s="10" t="s">
        <v>94</v>
      </c>
    </row>
    <row r="14" spans="1:27" ht="58.5" customHeight="1" x14ac:dyDescent="0.25">
      <c r="A14" s="229"/>
      <c r="B14" s="56" t="s">
        <v>77</v>
      </c>
      <c r="C14" s="48" t="s">
        <v>27</v>
      </c>
      <c r="D14" s="49"/>
      <c r="E14" s="50">
        <f>G6</f>
        <v>0.5</v>
      </c>
      <c r="F14" s="51" t="str">
        <f>O6</f>
        <v>8 / 203</v>
      </c>
      <c r="G14" s="52">
        <f>K6</f>
        <v>7.8817733990147784E-2</v>
      </c>
      <c r="H14" s="51" t="str">
        <f>P6</f>
        <v>18 / 203</v>
      </c>
      <c r="I14" s="52">
        <f t="shared" si="6"/>
        <v>0.17733990147783252</v>
      </c>
      <c r="J14" s="50">
        <f t="shared" si="6"/>
        <v>67.5</v>
      </c>
      <c r="K14" s="53">
        <v>0.18</v>
      </c>
      <c r="L14" s="54" t="s">
        <v>141</v>
      </c>
      <c r="M14" s="209" t="s">
        <v>142</v>
      </c>
      <c r="N14" s="209" t="s">
        <v>143</v>
      </c>
      <c r="O14" s="55"/>
      <c r="S14" s="181">
        <v>0.44444444444444442</v>
      </c>
      <c r="T14" s="10">
        <v>0.17070333880678709</v>
      </c>
      <c r="U14" s="10">
        <v>0.41316260577015812</v>
      </c>
      <c r="V14" s="10">
        <v>1.9599639845400538</v>
      </c>
      <c r="W14" s="10">
        <v>-1.6207140432845595</v>
      </c>
      <c r="X14" s="10">
        <v>-1.1315089068190121E-3</v>
      </c>
      <c r="Y14" s="10">
        <v>0.19775744128460412</v>
      </c>
      <c r="Z14" s="10">
        <v>0.9988691310080049</v>
      </c>
      <c r="AA14" s="10" t="s">
        <v>95</v>
      </c>
    </row>
    <row r="15" spans="1:27" ht="30" customHeight="1" x14ac:dyDescent="0.2">
      <c r="A15" s="57" t="s">
        <v>28</v>
      </c>
      <c r="B15" s="58">
        <f>COUNT(E13:E14)</f>
        <v>2</v>
      </c>
      <c r="C15" s="59"/>
      <c r="D15" s="199" t="s">
        <v>69</v>
      </c>
      <c r="E15" s="183">
        <f>G7</f>
        <v>0.86019283746556474</v>
      </c>
      <c r="F15" s="61" t="str">
        <f>O7</f>
        <v>49 / 725</v>
      </c>
      <c r="G15" s="62">
        <f>K7</f>
        <v>7.858861267040898E-2</v>
      </c>
      <c r="H15" s="61" t="str">
        <f>P7</f>
        <v>77 / 727</v>
      </c>
      <c r="I15" s="62">
        <f t="shared" si="6"/>
        <v>0.12310151878497202</v>
      </c>
      <c r="J15" s="60">
        <f t="shared" si="6"/>
        <v>65.338842975206617</v>
      </c>
      <c r="K15" s="63">
        <v>1</v>
      </c>
      <c r="L15" s="64" t="s">
        <v>99</v>
      </c>
      <c r="M15" s="41"/>
      <c r="N15" s="65"/>
      <c r="O15" s="66"/>
      <c r="S15" s="181">
        <v>0.64316042403453733</v>
      </c>
      <c r="T15" s="10">
        <v>3.0756063432005782E-2</v>
      </c>
      <c r="U15" s="10">
        <v>0.17537406715933168</v>
      </c>
      <c r="V15" s="10">
        <v>1.9599639845400538</v>
      </c>
      <c r="W15" s="10">
        <v>-0.78508794826206496</v>
      </c>
      <c r="X15" s="10">
        <v>-9.7627921175176102E-2</v>
      </c>
      <c r="Y15" s="10">
        <v>0.45607958861454129</v>
      </c>
      <c r="Z15" s="10">
        <v>0.90698631137978136</v>
      </c>
      <c r="AA15" s="10" t="s">
        <v>96</v>
      </c>
    </row>
    <row r="16" spans="1:27" ht="7.5" customHeight="1" thickBot="1" x14ac:dyDescent="0.25">
      <c r="A16" s="67"/>
      <c r="B16" s="67"/>
      <c r="C16" s="68"/>
      <c r="D16" s="69"/>
      <c r="E16" s="31"/>
      <c r="F16" s="70"/>
      <c r="G16" s="71"/>
      <c r="H16" s="70"/>
      <c r="I16" s="72"/>
      <c r="J16" s="73"/>
      <c r="L16" s="41"/>
      <c r="M16" s="65"/>
      <c r="N16" s="65"/>
    </row>
    <row r="17" spans="1:15" s="16" customFormat="1" ht="48" customHeight="1" thickBot="1" x14ac:dyDescent="0.25">
      <c r="A17" s="74"/>
      <c r="B17" s="230" t="s">
        <v>64</v>
      </c>
      <c r="C17" s="231"/>
      <c r="D17" s="231"/>
      <c r="E17" s="231"/>
      <c r="F17" s="231"/>
      <c r="G17" s="231"/>
      <c r="H17" s="231"/>
      <c r="I17" s="232"/>
      <c r="J17" s="185" t="s">
        <v>93</v>
      </c>
      <c r="K17" s="186" t="s">
        <v>66</v>
      </c>
      <c r="L17" s="187" t="s">
        <v>23</v>
      </c>
      <c r="M17" s="188" t="s">
        <v>24</v>
      </c>
      <c r="N17" s="189" t="s">
        <v>25</v>
      </c>
      <c r="O17" s="65"/>
    </row>
    <row r="18" spans="1:15" ht="24.95" customHeight="1" thickBot="1" x14ac:dyDescent="0.25">
      <c r="A18" s="82" t="s">
        <v>29</v>
      </c>
      <c r="B18" s="190" t="s">
        <v>30</v>
      </c>
      <c r="C18" s="191">
        <f>I15</f>
        <v>0.12310151878497202</v>
      </c>
      <c r="D18" s="192" t="s">
        <v>31</v>
      </c>
      <c r="E18" s="193"/>
      <c r="F18" s="194"/>
      <c r="G18" s="195">
        <f>E15</f>
        <v>0.86019283746556474</v>
      </c>
      <c r="H18" s="192" t="s">
        <v>32</v>
      </c>
      <c r="I18" s="196"/>
      <c r="J18" s="75" t="s">
        <v>97</v>
      </c>
      <c r="K18" s="76" t="s">
        <v>98</v>
      </c>
      <c r="L18" s="77" t="s">
        <v>99</v>
      </c>
      <c r="M18" s="78" t="s">
        <v>100</v>
      </c>
      <c r="N18" s="184" t="s">
        <v>101</v>
      </c>
      <c r="O18" s="87" t="s">
        <v>102</v>
      </c>
    </row>
    <row r="19" spans="1:15" ht="9" customHeight="1" thickBot="1" x14ac:dyDescent="0.35">
      <c r="A19" s="11"/>
      <c r="C19" s="10"/>
      <c r="L19" s="79"/>
      <c r="M19" s="80"/>
      <c r="O19" s="81"/>
    </row>
    <row r="20" spans="1:15" ht="47.25" customHeight="1" thickBot="1" x14ac:dyDescent="0.35">
      <c r="A20" s="11"/>
      <c r="B20" s="233" t="s">
        <v>65</v>
      </c>
      <c r="C20" s="234"/>
      <c r="D20" s="234"/>
      <c r="E20" s="234"/>
      <c r="F20" s="234"/>
      <c r="G20" s="234"/>
      <c r="H20" s="234"/>
      <c r="I20" s="235"/>
      <c r="J20" s="185" t="s">
        <v>93</v>
      </c>
      <c r="K20" s="186" t="s">
        <v>66</v>
      </c>
      <c r="L20" s="187" t="s">
        <v>23</v>
      </c>
      <c r="M20" s="188" t="s">
        <v>24</v>
      </c>
      <c r="N20" s="189" t="s">
        <v>25</v>
      </c>
      <c r="O20" s="81"/>
    </row>
    <row r="21" spans="1:15" ht="27" customHeight="1" thickBot="1" x14ac:dyDescent="0.25">
      <c r="A21" s="82" t="s">
        <v>29</v>
      </c>
      <c r="B21" s="190" t="s">
        <v>30</v>
      </c>
      <c r="C21" s="191">
        <f>I15</f>
        <v>0.12310151878497202</v>
      </c>
      <c r="D21" s="192" t="s">
        <v>31</v>
      </c>
      <c r="E21" s="193"/>
      <c r="F21" s="194"/>
      <c r="G21" s="195">
        <f>E15</f>
        <v>0.86019283746556474</v>
      </c>
      <c r="H21" s="192" t="s">
        <v>32</v>
      </c>
      <c r="I21" s="196"/>
      <c r="J21" s="83" t="s">
        <v>97</v>
      </c>
      <c r="K21" s="84" t="s">
        <v>98</v>
      </c>
      <c r="L21" s="85" t="s">
        <v>99</v>
      </c>
      <c r="M21" s="86" t="s">
        <v>100</v>
      </c>
      <c r="N21" s="184" t="s">
        <v>101</v>
      </c>
      <c r="O21" s="87" t="s">
        <v>102</v>
      </c>
    </row>
    <row r="22" spans="1:15" ht="12" customHeight="1" thickBot="1" x14ac:dyDescent="0.25">
      <c r="A22" s="88"/>
      <c r="B22" s="89"/>
      <c r="C22" s="90"/>
      <c r="D22" s="91"/>
      <c r="E22" s="91"/>
      <c r="F22" s="91"/>
      <c r="G22" s="91"/>
      <c r="H22" s="92"/>
      <c r="I22" s="91"/>
      <c r="J22" s="93"/>
      <c r="K22" s="93"/>
      <c r="L22" s="94"/>
      <c r="M22" s="94"/>
      <c r="N22" s="94"/>
      <c r="O22" s="94"/>
    </row>
    <row r="23" spans="1:15" ht="27" customHeight="1" thickBot="1" x14ac:dyDescent="0.25">
      <c r="A23" s="88"/>
      <c r="B23" s="89"/>
      <c r="C23" s="90"/>
      <c r="D23" s="91"/>
      <c r="E23" s="91"/>
      <c r="F23" s="91"/>
      <c r="G23" s="91"/>
      <c r="H23" s="92"/>
      <c r="I23" s="95"/>
      <c r="J23" s="96"/>
      <c r="K23" s="97" t="s">
        <v>33</v>
      </c>
      <c r="L23" s="197" t="s">
        <v>71</v>
      </c>
      <c r="M23" s="94"/>
      <c r="N23" s="94"/>
      <c r="O23" s="94"/>
    </row>
    <row r="24" spans="1:15" ht="28.5" customHeight="1" x14ac:dyDescent="0.2">
      <c r="I24" s="98"/>
      <c r="J24" s="98"/>
      <c r="K24" s="98"/>
    </row>
    <row r="25" spans="1:15" ht="30" customHeight="1" x14ac:dyDescent="0.2">
      <c r="A25" s="205" t="s">
        <v>78</v>
      </c>
      <c r="B25" s="211" t="s">
        <v>0</v>
      </c>
      <c r="C25" s="211"/>
      <c r="D25" s="211"/>
      <c r="E25" s="211" t="s">
        <v>1</v>
      </c>
      <c r="F25" s="211"/>
      <c r="G25" s="211"/>
      <c r="H25" s="99"/>
      <c r="I25" s="98"/>
      <c r="J25" s="98"/>
      <c r="K25" s="98"/>
    </row>
    <row r="26" spans="1:15" ht="22.5" customHeight="1" x14ac:dyDescent="0.2">
      <c r="A26" s="206" t="s">
        <v>68</v>
      </c>
      <c r="B26" s="200" t="s">
        <v>2</v>
      </c>
      <c r="C26" s="200" t="s">
        <v>3</v>
      </c>
      <c r="D26" s="200" t="s">
        <v>4</v>
      </c>
      <c r="E26" s="200" t="s">
        <v>2</v>
      </c>
      <c r="F26" s="200" t="s">
        <v>3</v>
      </c>
      <c r="G26" s="200" t="s">
        <v>4</v>
      </c>
      <c r="H26" s="99"/>
      <c r="I26" s="100"/>
      <c r="J26" s="100"/>
      <c r="K26" s="100"/>
      <c r="L26" s="101"/>
      <c r="M26" s="101"/>
      <c r="N26" s="101"/>
    </row>
    <row r="27" spans="1:15" ht="15.75" customHeight="1" x14ac:dyDescent="0.2">
      <c r="A27" s="7" t="s">
        <v>76</v>
      </c>
      <c r="B27" s="201">
        <v>41</v>
      </c>
      <c r="C27" s="202">
        <f>D27-B27</f>
        <v>481</v>
      </c>
      <c r="D27" s="203">
        <v>522</v>
      </c>
      <c r="E27" s="201">
        <v>59</v>
      </c>
      <c r="F27" s="202">
        <f>G27-E27</f>
        <v>465</v>
      </c>
      <c r="G27" s="203">
        <v>524</v>
      </c>
      <c r="H27" s="102"/>
      <c r="I27" s="103"/>
    </row>
    <row r="28" spans="1:15" ht="15.75" customHeight="1" x14ac:dyDescent="0.2">
      <c r="A28" s="7" t="s">
        <v>77</v>
      </c>
      <c r="B28" s="201">
        <v>8</v>
      </c>
      <c r="C28" s="202">
        <f t="shared" ref="C28" si="7">D28-B28</f>
        <v>195</v>
      </c>
      <c r="D28" s="203">
        <v>203</v>
      </c>
      <c r="E28" s="201">
        <v>18</v>
      </c>
      <c r="F28" s="202">
        <f t="shared" ref="F28" si="8">G28-E28</f>
        <v>185</v>
      </c>
      <c r="G28" s="203">
        <v>203</v>
      </c>
      <c r="H28" s="102"/>
      <c r="I28" s="103"/>
    </row>
    <row r="29" spans="1:15" ht="15.75" customHeight="1" x14ac:dyDescent="0.2">
      <c r="A29" s="9">
        <f>COUNT(B27:B28)</f>
        <v>2</v>
      </c>
      <c r="B29" s="204">
        <f t="shared" ref="B29:G29" si="9">SUM(B27:B28)</f>
        <v>49</v>
      </c>
      <c r="C29" s="204">
        <f t="shared" si="9"/>
        <v>676</v>
      </c>
      <c r="D29" s="204">
        <f t="shared" si="9"/>
        <v>725</v>
      </c>
      <c r="E29" s="204">
        <f t="shared" si="9"/>
        <v>77</v>
      </c>
      <c r="F29" s="204">
        <f t="shared" si="9"/>
        <v>650</v>
      </c>
      <c r="G29" s="204">
        <f t="shared" si="9"/>
        <v>727</v>
      </c>
      <c r="H29" s="102"/>
      <c r="I29" s="103"/>
    </row>
    <row r="30" spans="1:15" ht="15.75" customHeight="1" x14ac:dyDescent="0.2">
      <c r="B30" s="105"/>
      <c r="C30" s="105"/>
      <c r="D30" s="105"/>
      <c r="E30" s="105"/>
      <c r="F30" s="106"/>
      <c r="G30" s="107"/>
      <c r="H30" s="105"/>
      <c r="I30" s="103"/>
    </row>
    <row r="31" spans="1:15" ht="15.75" customHeight="1" x14ac:dyDescent="0.2">
      <c r="B31" s="105"/>
      <c r="C31" s="105"/>
      <c r="D31" s="105"/>
      <c r="E31" s="105"/>
      <c r="F31" s="105"/>
      <c r="G31" s="105"/>
      <c r="H31" s="105"/>
      <c r="I31" s="103"/>
    </row>
    <row r="32" spans="1:15" ht="15.75" customHeight="1" x14ac:dyDescent="0.2">
      <c r="B32" s="105"/>
      <c r="C32" s="105"/>
      <c r="D32" s="105"/>
      <c r="E32" s="105"/>
      <c r="F32" s="105"/>
      <c r="G32" s="105"/>
      <c r="H32" s="105"/>
      <c r="I32" s="103"/>
    </row>
    <row r="33" spans="1:9" ht="15.75" customHeight="1" x14ac:dyDescent="0.2">
      <c r="I33" s="103"/>
    </row>
    <row r="34" spans="1:9" ht="15.75" customHeight="1" thickBot="1" x14ac:dyDescent="0.25"/>
    <row r="35" spans="1:9" ht="28.5" customHeight="1" thickBot="1" x14ac:dyDescent="0.25">
      <c r="A35" s="1"/>
      <c r="B35" s="108" t="s">
        <v>34</v>
      </c>
      <c r="C35" s="109">
        <f>A36</f>
        <v>0.12310151878497202</v>
      </c>
      <c r="D35" s="222" t="s">
        <v>35</v>
      </c>
      <c r="E35" s="223"/>
      <c r="F35" s="224"/>
      <c r="H35" s="110"/>
    </row>
    <row r="36" spans="1:9" ht="28.5" customHeight="1" thickBot="1" x14ac:dyDescent="0.25">
      <c r="A36" s="111">
        <f>I15</f>
        <v>0.12310151878497202</v>
      </c>
      <c r="B36" s="112" t="s">
        <v>36</v>
      </c>
      <c r="C36" s="1"/>
      <c r="D36" s="113" t="s">
        <v>37</v>
      </c>
      <c r="E36" s="114" t="s">
        <v>38</v>
      </c>
      <c r="F36" s="113" t="s">
        <v>39</v>
      </c>
    </row>
    <row r="37" spans="1:9" ht="28.5" customHeight="1" thickBot="1" x14ac:dyDescent="0.25">
      <c r="A37" s="115">
        <f>E15</f>
        <v>0.86019283746556474</v>
      </c>
      <c r="B37" s="116" t="s">
        <v>40</v>
      </c>
      <c r="C37" s="5"/>
      <c r="D37" s="117">
        <v>0.64316042403453733</v>
      </c>
      <c r="E37" s="118">
        <v>0.45607958861454129</v>
      </c>
      <c r="F37" s="119">
        <v>0.90698631137978136</v>
      </c>
      <c r="G37" s="5"/>
    </row>
    <row r="38" spans="1:9" ht="28.5" hidden="1" customHeight="1" x14ac:dyDescent="0.2">
      <c r="A38" s="120"/>
      <c r="B38" s="112"/>
      <c r="C38" s="1"/>
      <c r="D38" s="1"/>
      <c r="E38" s="1"/>
      <c r="F38" s="1"/>
      <c r="G38" s="1"/>
    </row>
    <row r="39" spans="1:9" ht="28.5" hidden="1" customHeight="1" x14ac:dyDescent="0.2">
      <c r="A39" s="120"/>
      <c r="B39" s="121" t="s">
        <v>41</v>
      </c>
      <c r="C39" s="122"/>
      <c r="D39" s="123">
        <f>C35*D37</f>
        <v>7.9174025021038166E-2</v>
      </c>
      <c r="E39" s="124">
        <f>C35*E37</f>
        <v>5.614409004527527E-2</v>
      </c>
      <c r="F39" s="125">
        <f>C35*F37</f>
        <v>0.11165139244803064</v>
      </c>
      <c r="G39" s="1"/>
    </row>
    <row r="40" spans="1:9" ht="28.5" hidden="1" customHeight="1" x14ac:dyDescent="0.2">
      <c r="A40" s="120"/>
      <c r="B40" s="112"/>
      <c r="C40" s="1"/>
      <c r="D40" s="1"/>
      <c r="E40" s="1"/>
      <c r="F40" s="1"/>
      <c r="G40" s="1"/>
    </row>
    <row r="41" spans="1:9" ht="28.5" hidden="1" customHeight="1" x14ac:dyDescent="0.2">
      <c r="A41" s="120"/>
      <c r="B41" s="126"/>
      <c r="C41" s="127" t="s">
        <v>24</v>
      </c>
      <c r="D41" s="128">
        <f>C35-D39</f>
        <v>4.3927493763933859E-2</v>
      </c>
      <c r="E41" s="129">
        <f>C35-F39</f>
        <v>1.1450126336941382E-2</v>
      </c>
      <c r="F41" s="130">
        <f>C35-E39</f>
        <v>6.6957428739696762E-2</v>
      </c>
      <c r="G41" s="1"/>
    </row>
    <row r="42" spans="1:9" ht="28.5" hidden="1" customHeight="1" x14ac:dyDescent="0.2">
      <c r="A42" s="120"/>
      <c r="B42" s="131"/>
      <c r="C42" s="132" t="s">
        <v>25</v>
      </c>
      <c r="D42" s="133">
        <f>1/D41</f>
        <v>22.764786112633587</v>
      </c>
      <c r="E42" s="134">
        <f>1/F41</f>
        <v>14.934862625737813</v>
      </c>
      <c r="F42" s="135">
        <f>1/E41</f>
        <v>87.335280901985683</v>
      </c>
      <c r="G42" s="1"/>
    </row>
    <row r="43" spans="1:9" ht="28.5" hidden="1" customHeight="1" x14ac:dyDescent="0.2">
      <c r="A43" s="120"/>
      <c r="B43" s="112"/>
      <c r="C43" s="5"/>
      <c r="D43" s="5"/>
      <c r="E43" s="5"/>
      <c r="F43" s="5"/>
      <c r="G43" s="1"/>
    </row>
    <row r="44" spans="1:9" ht="28.5" hidden="1" customHeight="1" x14ac:dyDescent="0.2">
      <c r="A44" s="120"/>
      <c r="B44" s="136" t="s">
        <v>42</v>
      </c>
      <c r="C44" s="137" t="s">
        <v>43</v>
      </c>
      <c r="D44" s="138">
        <f>D42</f>
        <v>22.764786112633587</v>
      </c>
      <c r="E44" s="138">
        <f>E42</f>
        <v>14.934862625737813</v>
      </c>
      <c r="F44" s="138">
        <f>F42</f>
        <v>87.335280901985683</v>
      </c>
      <c r="G44" s="1"/>
    </row>
    <row r="45" spans="1:9" ht="28.5" hidden="1" customHeight="1" x14ac:dyDescent="0.2">
      <c r="A45" s="120"/>
      <c r="B45" s="139"/>
      <c r="C45" s="140" t="s">
        <v>44</v>
      </c>
      <c r="D45" s="141">
        <f>(1-C35)*D42</f>
        <v>19.962406367353353</v>
      </c>
      <c r="E45" s="141">
        <f>(1-C35)*E42</f>
        <v>13.096358353664574</v>
      </c>
      <c r="F45" s="141">
        <f>(1-C35)*F42</f>
        <v>76.584175179439086</v>
      </c>
      <c r="G45" s="3"/>
    </row>
    <row r="46" spans="1:9" ht="28.5" hidden="1" customHeight="1" x14ac:dyDescent="0.2">
      <c r="A46" s="120"/>
      <c r="B46" s="142"/>
      <c r="C46" s="143" t="s">
        <v>45</v>
      </c>
      <c r="D46" s="144">
        <f>D42*D41</f>
        <v>1</v>
      </c>
      <c r="E46" s="144">
        <f>E42*F41</f>
        <v>1</v>
      </c>
      <c r="F46" s="144">
        <f>F42*E41</f>
        <v>1</v>
      </c>
      <c r="G46" s="3"/>
    </row>
    <row r="47" spans="1:9" ht="28.5" hidden="1" customHeight="1" x14ac:dyDescent="0.2">
      <c r="A47" s="120"/>
      <c r="B47" s="145"/>
      <c r="C47" s="146" t="s">
        <v>46</v>
      </c>
      <c r="D47" s="147">
        <f>(C35-D41)*D42</f>
        <v>1.8023797452802337</v>
      </c>
      <c r="E47" s="147">
        <f>(C35-F41)*E42</f>
        <v>0.83850427207323985</v>
      </c>
      <c r="F47" s="147">
        <f>(C35-E41)*F42</f>
        <v>9.7511057225465994</v>
      </c>
      <c r="G47" s="3"/>
    </row>
    <row r="48" spans="1:9" ht="28.5" hidden="1" customHeight="1" x14ac:dyDescent="0.2">
      <c r="A48" s="120"/>
      <c r="B48" s="148"/>
      <c r="C48" s="149"/>
      <c r="D48" s="150"/>
      <c r="E48" s="150"/>
      <c r="F48" s="150"/>
      <c r="G48" s="3"/>
    </row>
    <row r="49" spans="1:7" ht="28.5" hidden="1" customHeight="1" x14ac:dyDescent="0.2">
      <c r="A49" s="120"/>
      <c r="B49" s="136" t="s">
        <v>47</v>
      </c>
      <c r="C49" s="137" t="s">
        <v>48</v>
      </c>
      <c r="D49" s="138">
        <f>D42</f>
        <v>22.764786112633587</v>
      </c>
      <c r="E49" s="138">
        <f>E42</f>
        <v>14.934862625737813</v>
      </c>
      <c r="F49" s="138">
        <f>F42</f>
        <v>87.335280901985683</v>
      </c>
      <c r="G49" s="3"/>
    </row>
    <row r="50" spans="1:7" ht="28.5" hidden="1" customHeight="1" x14ac:dyDescent="0.2">
      <c r="A50" s="120"/>
      <c r="B50" s="139"/>
      <c r="C50" s="151" t="s">
        <v>44</v>
      </c>
      <c r="D50" s="141">
        <f>ABS((1-(C35-D41))*D42)</f>
        <v>20.962406367353353</v>
      </c>
      <c r="E50" s="141">
        <f>ABS((1-(C35-F41))*E42)</f>
        <v>14.096358353664574</v>
      </c>
      <c r="F50" s="141">
        <f>ABS((1-(C35-E41))*F42)</f>
        <v>77.584175179439086</v>
      </c>
      <c r="G50" s="1"/>
    </row>
    <row r="51" spans="1:7" ht="28.5" hidden="1" customHeight="1" x14ac:dyDescent="0.2">
      <c r="A51" s="120"/>
      <c r="B51" s="152"/>
      <c r="C51" s="153" t="s">
        <v>49</v>
      </c>
      <c r="D51" s="154">
        <f>D42*D41</f>
        <v>1</v>
      </c>
      <c r="E51" s="154">
        <f>E42*F41</f>
        <v>1</v>
      </c>
      <c r="F51" s="154">
        <f>F42*E41</f>
        <v>1</v>
      </c>
      <c r="G51" s="1"/>
    </row>
    <row r="52" spans="1:7" ht="28.5" hidden="1" customHeight="1" x14ac:dyDescent="0.2">
      <c r="A52" s="120"/>
      <c r="B52" s="155"/>
      <c r="C52" s="146" t="s">
        <v>50</v>
      </c>
      <c r="D52" s="147">
        <f>ABS(C35*D42)</f>
        <v>2.8023797452802337</v>
      </c>
      <c r="E52" s="147">
        <f>ABS(C35*E42)</f>
        <v>1.8385042720732399</v>
      </c>
      <c r="F52" s="147">
        <f>ABS(C35*F42)</f>
        <v>10.751105722546599</v>
      </c>
      <c r="G52" s="1"/>
    </row>
    <row r="53" spans="1:7" ht="28.5" hidden="1" customHeight="1" x14ac:dyDescent="0.2">
      <c r="A53" s="120"/>
      <c r="B53" s="156"/>
      <c r="C53" s="157"/>
      <c r="D53" s="158"/>
      <c r="E53" s="159"/>
      <c r="F53" s="158"/>
      <c r="G53" s="2"/>
    </row>
    <row r="54" spans="1:7" ht="28.5" hidden="1" customHeight="1" x14ac:dyDescent="0.2">
      <c r="A54" s="120"/>
      <c r="B54" s="160" t="s">
        <v>51</v>
      </c>
      <c r="C54" s="161"/>
      <c r="D54" s="161"/>
      <c r="E54" s="162">
        <f>ROUND(D37,2)</f>
        <v>0.64</v>
      </c>
      <c r="F54" s="163">
        <f>ROUND(D41,4)</f>
        <v>4.3900000000000002E-2</v>
      </c>
      <c r="G54" s="164">
        <f>ROUND(D42,0)</f>
        <v>23</v>
      </c>
    </row>
    <row r="55" spans="1:7" ht="28.5" hidden="1" customHeight="1" x14ac:dyDescent="0.2">
      <c r="A55" s="120"/>
      <c r="B55" s="165" t="s">
        <v>52</v>
      </c>
      <c r="C55" s="166">
        <f>ROUND(D39,4)</f>
        <v>7.9200000000000007E-2</v>
      </c>
      <c r="D55" s="167">
        <f>ROUND(C35,4)</f>
        <v>0.1231</v>
      </c>
      <c r="E55" s="168">
        <f>ROUND(E37,2)</f>
        <v>0.46</v>
      </c>
      <c r="F55" s="169">
        <f>ROUND(E41,4)</f>
        <v>1.15E-2</v>
      </c>
      <c r="G55" s="170">
        <f>ROUND(E42,0)</f>
        <v>15</v>
      </c>
    </row>
    <row r="56" spans="1:7" ht="28.5" hidden="1" customHeight="1" x14ac:dyDescent="0.2">
      <c r="A56" s="120"/>
      <c r="B56" s="165" t="s">
        <v>53</v>
      </c>
      <c r="C56" s="171"/>
      <c r="D56" s="171"/>
      <c r="E56" s="168">
        <f>ROUND(F37,2)</f>
        <v>0.91</v>
      </c>
      <c r="F56" s="169">
        <f>ROUND(F41,4)</f>
        <v>6.7000000000000004E-2</v>
      </c>
      <c r="G56" s="170">
        <f>ROUND(F42,0)</f>
        <v>87</v>
      </c>
    </row>
    <row r="57" spans="1:7" ht="28.5" hidden="1" customHeight="1" x14ac:dyDescent="0.2">
      <c r="A57" s="120"/>
      <c r="B57" s="165" t="s">
        <v>54</v>
      </c>
      <c r="C57" s="172" t="s">
        <v>55</v>
      </c>
      <c r="D57" s="172" t="s">
        <v>56</v>
      </c>
      <c r="E57" s="173" t="s">
        <v>57</v>
      </c>
      <c r="F57" s="173" t="s">
        <v>58</v>
      </c>
      <c r="G57" s="172" t="s">
        <v>25</v>
      </c>
    </row>
    <row r="58" spans="1:7" ht="28.5" hidden="1" customHeight="1" x14ac:dyDescent="0.2">
      <c r="A58" s="120"/>
      <c r="B58" s="174" t="s">
        <v>59</v>
      </c>
      <c r="C58" s="172" t="str">
        <f>CONCATENATE(C55*100,B57)</f>
        <v>7,92%</v>
      </c>
      <c r="D58" s="172" t="str">
        <f>CONCATENATE(D55*100,B57)</f>
        <v>12,31%</v>
      </c>
      <c r="E58" s="172" t="str">
        <f>CONCATENATE(E54," ",B54,E55,B55,E56,B56)</f>
        <v>0,64 (0,46-0,91)</v>
      </c>
      <c r="F58" s="172" t="str">
        <f>CONCATENATE(F54*100,B57," ",B54,F55*100,B57," ",B58," ",F56*100,B57,B56)</f>
        <v>4,39% (1,15% a 6,7%)</v>
      </c>
      <c r="G58" s="172" t="str">
        <f>CONCATENATE(G54," ",B54,G55," ",B58," ",G56,B56)</f>
        <v>23 (15 a 87)</v>
      </c>
    </row>
    <row r="59" spans="1:7" ht="28.5" hidden="1" customHeight="1" x14ac:dyDescent="0.2">
      <c r="A59" s="175"/>
      <c r="B59" s="4"/>
      <c r="C59" s="8"/>
      <c r="D59" s="8"/>
      <c r="E59" s="8"/>
      <c r="F59" s="8"/>
      <c r="G59" s="8"/>
    </row>
    <row r="60" spans="1:7" ht="28.5" customHeight="1" x14ac:dyDescent="0.2">
      <c r="A60" s="111"/>
      <c r="B60" s="112"/>
      <c r="C60" s="1"/>
      <c r="D60" s="1"/>
      <c r="E60" s="1"/>
      <c r="F60" s="1"/>
      <c r="G60" s="1"/>
    </row>
    <row r="61" spans="1:7" ht="28.5" customHeight="1" x14ac:dyDescent="0.2">
      <c r="A61" s="176"/>
      <c r="B61" s="1"/>
      <c r="C61" s="177" t="s">
        <v>60</v>
      </c>
      <c r="D61" s="177" t="s">
        <v>56</v>
      </c>
      <c r="E61" s="177" t="s">
        <v>57</v>
      </c>
      <c r="F61" s="177" t="s">
        <v>24</v>
      </c>
      <c r="G61" s="177" t="s">
        <v>25</v>
      </c>
    </row>
    <row r="62" spans="1:7" ht="28.5" customHeight="1" x14ac:dyDescent="0.2">
      <c r="A62" s="178"/>
      <c r="B62" s="179"/>
      <c r="C62" s="180" t="str">
        <f>C58</f>
        <v>7,92%</v>
      </c>
      <c r="D62" s="180" t="str">
        <f>D58</f>
        <v>12,31%</v>
      </c>
      <c r="E62" s="180" t="str">
        <f>E58</f>
        <v>0,64 (0,46-0,91)</v>
      </c>
      <c r="F62" s="180" t="str">
        <f>F58</f>
        <v>4,39% (1,15% a 6,7%)</v>
      </c>
      <c r="G62" s="180" t="str">
        <f>G58</f>
        <v>23 (15 a 87)</v>
      </c>
    </row>
  </sheetData>
  <mergeCells count="23">
    <mergeCell ref="K3:L3"/>
    <mergeCell ref="A10:O10"/>
    <mergeCell ref="D35:F35"/>
    <mergeCell ref="L11:O11"/>
    <mergeCell ref="A13:A14"/>
    <mergeCell ref="B17:I17"/>
    <mergeCell ref="B20:I20"/>
    <mergeCell ref="B25:D25"/>
    <mergeCell ref="E25:G25"/>
    <mergeCell ref="F11:F12"/>
    <mergeCell ref="G11:G12"/>
    <mergeCell ref="H11:H12"/>
    <mergeCell ref="I11:I12"/>
    <mergeCell ref="J11:J12"/>
    <mergeCell ref="K11:K12"/>
    <mergeCell ref="A11:A12"/>
    <mergeCell ref="D11:D12"/>
    <mergeCell ref="E11:E12"/>
    <mergeCell ref="B3:D3"/>
    <mergeCell ref="E3:F3"/>
    <mergeCell ref="H3:J3"/>
    <mergeCell ref="B11:B12"/>
    <mergeCell ref="C11:C12"/>
  </mergeCells>
  <pageMargins left="0.7" right="0.7" top="0.75" bottom="0.75" header="0.3" footer="0.3"/>
  <pageSetup paperSize="9" orientation="portrait" horizontalDpi="0" verticalDpi="0" r:id="rId1"/>
  <ignoredErrors>
    <ignoredError sqref="G7" formula="1"/>
    <ignoredError sqref="J18:K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5A7B-539D-4BC9-95A0-E3D929BC560C}">
  <dimension ref="A1:AA62"/>
  <sheetViews>
    <sheetView zoomScale="85" zoomScaleNormal="85" workbookViewId="0">
      <selection activeCell="N13" sqref="N13"/>
    </sheetView>
  </sheetViews>
  <sheetFormatPr baseColWidth="10" defaultColWidth="16" defaultRowHeight="28.5" customHeight="1" x14ac:dyDescent="0.2"/>
  <cols>
    <col min="1" max="1" width="28.28515625" style="10" customWidth="1"/>
    <col min="2" max="2" width="26.140625" style="11" customWidth="1"/>
    <col min="3" max="3" width="12.28515625" style="11" customWidth="1"/>
    <col min="4" max="4" width="10.85546875" style="10" customWidth="1"/>
    <col min="5" max="5" width="12.140625" style="10" customWidth="1"/>
    <col min="6" max="6" width="13" style="10" customWidth="1"/>
    <col min="7" max="7" width="12" style="10" customWidth="1"/>
    <col min="8" max="8" width="14.140625" style="10" customWidth="1"/>
    <col min="9" max="9" width="12.7109375" style="10" customWidth="1"/>
    <col min="10" max="10" width="16.42578125" style="10" customWidth="1"/>
    <col min="11" max="11" width="15.28515625" style="10" customWidth="1"/>
    <col min="12" max="12" width="20.85546875" style="10" customWidth="1"/>
    <col min="13" max="13" width="25.140625" style="10" customWidth="1"/>
    <col min="14" max="14" width="22.85546875" style="10" customWidth="1"/>
    <col min="15" max="15" width="16.7109375" style="10" customWidth="1"/>
    <col min="16" max="16" width="16" style="10"/>
    <col min="17" max="17" width="12" style="10" customWidth="1"/>
    <col min="18" max="257" width="16" style="10"/>
    <col min="258" max="258" width="10.42578125" style="10" customWidth="1"/>
    <col min="259" max="259" width="26.140625" style="10" customWidth="1"/>
    <col min="260" max="260" width="12.28515625" style="10" customWidth="1"/>
    <col min="261" max="261" width="9.42578125" style="10" customWidth="1"/>
    <col min="262" max="262" width="18.28515625" style="10" customWidth="1"/>
    <col min="263" max="263" width="10.5703125" style="10" customWidth="1"/>
    <col min="264" max="264" width="18.42578125" style="10" customWidth="1"/>
    <col min="265" max="265" width="10.7109375" style="10" customWidth="1"/>
    <col min="266" max="266" width="12" style="10" customWidth="1"/>
    <col min="267" max="267" width="18.85546875" style="10" customWidth="1"/>
    <col min="268" max="268" width="17.85546875" style="10" customWidth="1"/>
    <col min="269" max="269" width="20.28515625" style="10" customWidth="1"/>
    <col min="270" max="270" width="15.5703125" style="10" customWidth="1"/>
    <col min="271" max="272" width="16" style="10"/>
    <col min="273" max="273" width="23.140625" style="10" customWidth="1"/>
    <col min="274" max="513" width="16" style="10"/>
    <col min="514" max="514" width="10.42578125" style="10" customWidth="1"/>
    <col min="515" max="515" width="26.140625" style="10" customWidth="1"/>
    <col min="516" max="516" width="12.28515625" style="10" customWidth="1"/>
    <col min="517" max="517" width="9.42578125" style="10" customWidth="1"/>
    <col min="518" max="518" width="18.28515625" style="10" customWidth="1"/>
    <col min="519" max="519" width="10.5703125" style="10" customWidth="1"/>
    <col min="520" max="520" width="18.42578125" style="10" customWidth="1"/>
    <col min="521" max="521" width="10.7109375" style="10" customWidth="1"/>
    <col min="522" max="522" width="12" style="10" customWidth="1"/>
    <col min="523" max="523" width="18.85546875" style="10" customWidth="1"/>
    <col min="524" max="524" width="17.85546875" style="10" customWidth="1"/>
    <col min="525" max="525" width="20.28515625" style="10" customWidth="1"/>
    <col min="526" max="526" width="15.5703125" style="10" customWidth="1"/>
    <col min="527" max="528" width="16" style="10"/>
    <col min="529" max="529" width="23.140625" style="10" customWidth="1"/>
    <col min="530" max="769" width="16" style="10"/>
    <col min="770" max="770" width="10.42578125" style="10" customWidth="1"/>
    <col min="771" max="771" width="26.140625" style="10" customWidth="1"/>
    <col min="772" max="772" width="12.28515625" style="10" customWidth="1"/>
    <col min="773" max="773" width="9.42578125" style="10" customWidth="1"/>
    <col min="774" max="774" width="18.28515625" style="10" customWidth="1"/>
    <col min="775" max="775" width="10.5703125" style="10" customWidth="1"/>
    <col min="776" max="776" width="18.42578125" style="10" customWidth="1"/>
    <col min="777" max="777" width="10.7109375" style="10" customWidth="1"/>
    <col min="778" max="778" width="12" style="10" customWidth="1"/>
    <col min="779" max="779" width="18.85546875" style="10" customWidth="1"/>
    <col min="780" max="780" width="17.85546875" style="10" customWidth="1"/>
    <col min="781" max="781" width="20.28515625" style="10" customWidth="1"/>
    <col min="782" max="782" width="15.5703125" style="10" customWidth="1"/>
    <col min="783" max="784" width="16" style="10"/>
    <col min="785" max="785" width="23.140625" style="10" customWidth="1"/>
    <col min="786" max="1025" width="16" style="10"/>
    <col min="1026" max="1026" width="10.42578125" style="10" customWidth="1"/>
    <col min="1027" max="1027" width="26.140625" style="10" customWidth="1"/>
    <col min="1028" max="1028" width="12.28515625" style="10" customWidth="1"/>
    <col min="1029" max="1029" width="9.42578125" style="10" customWidth="1"/>
    <col min="1030" max="1030" width="18.28515625" style="10" customWidth="1"/>
    <col min="1031" max="1031" width="10.5703125" style="10" customWidth="1"/>
    <col min="1032" max="1032" width="18.42578125" style="10" customWidth="1"/>
    <col min="1033" max="1033" width="10.7109375" style="10" customWidth="1"/>
    <col min="1034" max="1034" width="12" style="10" customWidth="1"/>
    <col min="1035" max="1035" width="18.85546875" style="10" customWidth="1"/>
    <col min="1036" max="1036" width="17.85546875" style="10" customWidth="1"/>
    <col min="1037" max="1037" width="20.28515625" style="10" customWidth="1"/>
    <col min="1038" max="1038" width="15.5703125" style="10" customWidth="1"/>
    <col min="1039" max="1040" width="16" style="10"/>
    <col min="1041" max="1041" width="23.140625" style="10" customWidth="1"/>
    <col min="1042" max="1281" width="16" style="10"/>
    <col min="1282" max="1282" width="10.42578125" style="10" customWidth="1"/>
    <col min="1283" max="1283" width="26.140625" style="10" customWidth="1"/>
    <col min="1284" max="1284" width="12.28515625" style="10" customWidth="1"/>
    <col min="1285" max="1285" width="9.42578125" style="10" customWidth="1"/>
    <col min="1286" max="1286" width="18.28515625" style="10" customWidth="1"/>
    <col min="1287" max="1287" width="10.5703125" style="10" customWidth="1"/>
    <col min="1288" max="1288" width="18.42578125" style="10" customWidth="1"/>
    <col min="1289" max="1289" width="10.7109375" style="10" customWidth="1"/>
    <col min="1290" max="1290" width="12" style="10" customWidth="1"/>
    <col min="1291" max="1291" width="18.85546875" style="10" customWidth="1"/>
    <col min="1292" max="1292" width="17.85546875" style="10" customWidth="1"/>
    <col min="1293" max="1293" width="20.28515625" style="10" customWidth="1"/>
    <col min="1294" max="1294" width="15.5703125" style="10" customWidth="1"/>
    <col min="1295" max="1296" width="16" style="10"/>
    <col min="1297" max="1297" width="23.140625" style="10" customWidth="1"/>
    <col min="1298" max="1537" width="16" style="10"/>
    <col min="1538" max="1538" width="10.42578125" style="10" customWidth="1"/>
    <col min="1539" max="1539" width="26.140625" style="10" customWidth="1"/>
    <col min="1540" max="1540" width="12.28515625" style="10" customWidth="1"/>
    <col min="1541" max="1541" width="9.42578125" style="10" customWidth="1"/>
    <col min="1542" max="1542" width="18.28515625" style="10" customWidth="1"/>
    <col min="1543" max="1543" width="10.5703125" style="10" customWidth="1"/>
    <col min="1544" max="1544" width="18.42578125" style="10" customWidth="1"/>
    <col min="1545" max="1545" width="10.7109375" style="10" customWidth="1"/>
    <col min="1546" max="1546" width="12" style="10" customWidth="1"/>
    <col min="1547" max="1547" width="18.85546875" style="10" customWidth="1"/>
    <col min="1548" max="1548" width="17.85546875" style="10" customWidth="1"/>
    <col min="1549" max="1549" width="20.28515625" style="10" customWidth="1"/>
    <col min="1550" max="1550" width="15.5703125" style="10" customWidth="1"/>
    <col min="1551" max="1552" width="16" style="10"/>
    <col min="1553" max="1553" width="23.140625" style="10" customWidth="1"/>
    <col min="1554" max="1793" width="16" style="10"/>
    <col min="1794" max="1794" width="10.42578125" style="10" customWidth="1"/>
    <col min="1795" max="1795" width="26.140625" style="10" customWidth="1"/>
    <col min="1796" max="1796" width="12.28515625" style="10" customWidth="1"/>
    <col min="1797" max="1797" width="9.42578125" style="10" customWidth="1"/>
    <col min="1798" max="1798" width="18.28515625" style="10" customWidth="1"/>
    <col min="1799" max="1799" width="10.5703125" style="10" customWidth="1"/>
    <col min="1800" max="1800" width="18.42578125" style="10" customWidth="1"/>
    <col min="1801" max="1801" width="10.7109375" style="10" customWidth="1"/>
    <col min="1802" max="1802" width="12" style="10" customWidth="1"/>
    <col min="1803" max="1803" width="18.85546875" style="10" customWidth="1"/>
    <col min="1804" max="1804" width="17.85546875" style="10" customWidth="1"/>
    <col min="1805" max="1805" width="20.28515625" style="10" customWidth="1"/>
    <col min="1806" max="1806" width="15.5703125" style="10" customWidth="1"/>
    <col min="1807" max="1808" width="16" style="10"/>
    <col min="1809" max="1809" width="23.140625" style="10" customWidth="1"/>
    <col min="1810" max="2049" width="16" style="10"/>
    <col min="2050" max="2050" width="10.42578125" style="10" customWidth="1"/>
    <col min="2051" max="2051" width="26.140625" style="10" customWidth="1"/>
    <col min="2052" max="2052" width="12.28515625" style="10" customWidth="1"/>
    <col min="2053" max="2053" width="9.42578125" style="10" customWidth="1"/>
    <col min="2054" max="2054" width="18.28515625" style="10" customWidth="1"/>
    <col min="2055" max="2055" width="10.5703125" style="10" customWidth="1"/>
    <col min="2056" max="2056" width="18.42578125" style="10" customWidth="1"/>
    <col min="2057" max="2057" width="10.7109375" style="10" customWidth="1"/>
    <col min="2058" max="2058" width="12" style="10" customWidth="1"/>
    <col min="2059" max="2059" width="18.85546875" style="10" customWidth="1"/>
    <col min="2060" max="2060" width="17.85546875" style="10" customWidth="1"/>
    <col min="2061" max="2061" width="20.28515625" style="10" customWidth="1"/>
    <col min="2062" max="2062" width="15.5703125" style="10" customWidth="1"/>
    <col min="2063" max="2064" width="16" style="10"/>
    <col min="2065" max="2065" width="23.140625" style="10" customWidth="1"/>
    <col min="2066" max="2305" width="16" style="10"/>
    <col min="2306" max="2306" width="10.42578125" style="10" customWidth="1"/>
    <col min="2307" max="2307" width="26.140625" style="10" customWidth="1"/>
    <col min="2308" max="2308" width="12.28515625" style="10" customWidth="1"/>
    <col min="2309" max="2309" width="9.42578125" style="10" customWidth="1"/>
    <col min="2310" max="2310" width="18.28515625" style="10" customWidth="1"/>
    <col min="2311" max="2311" width="10.5703125" style="10" customWidth="1"/>
    <col min="2312" max="2312" width="18.42578125" style="10" customWidth="1"/>
    <col min="2313" max="2313" width="10.7109375" style="10" customWidth="1"/>
    <col min="2314" max="2314" width="12" style="10" customWidth="1"/>
    <col min="2315" max="2315" width="18.85546875" style="10" customWidth="1"/>
    <col min="2316" max="2316" width="17.85546875" style="10" customWidth="1"/>
    <col min="2317" max="2317" width="20.28515625" style="10" customWidth="1"/>
    <col min="2318" max="2318" width="15.5703125" style="10" customWidth="1"/>
    <col min="2319" max="2320" width="16" style="10"/>
    <col min="2321" max="2321" width="23.140625" style="10" customWidth="1"/>
    <col min="2322" max="2561" width="16" style="10"/>
    <col min="2562" max="2562" width="10.42578125" style="10" customWidth="1"/>
    <col min="2563" max="2563" width="26.140625" style="10" customWidth="1"/>
    <col min="2564" max="2564" width="12.28515625" style="10" customWidth="1"/>
    <col min="2565" max="2565" width="9.42578125" style="10" customWidth="1"/>
    <col min="2566" max="2566" width="18.28515625" style="10" customWidth="1"/>
    <col min="2567" max="2567" width="10.5703125" style="10" customWidth="1"/>
    <col min="2568" max="2568" width="18.42578125" style="10" customWidth="1"/>
    <col min="2569" max="2569" width="10.7109375" style="10" customWidth="1"/>
    <col min="2570" max="2570" width="12" style="10" customWidth="1"/>
    <col min="2571" max="2571" width="18.85546875" style="10" customWidth="1"/>
    <col min="2572" max="2572" width="17.85546875" style="10" customWidth="1"/>
    <col min="2573" max="2573" width="20.28515625" style="10" customWidth="1"/>
    <col min="2574" max="2574" width="15.5703125" style="10" customWidth="1"/>
    <col min="2575" max="2576" width="16" style="10"/>
    <col min="2577" max="2577" width="23.140625" style="10" customWidth="1"/>
    <col min="2578" max="2817" width="16" style="10"/>
    <col min="2818" max="2818" width="10.42578125" style="10" customWidth="1"/>
    <col min="2819" max="2819" width="26.140625" style="10" customWidth="1"/>
    <col min="2820" max="2820" width="12.28515625" style="10" customWidth="1"/>
    <col min="2821" max="2821" width="9.42578125" style="10" customWidth="1"/>
    <col min="2822" max="2822" width="18.28515625" style="10" customWidth="1"/>
    <col min="2823" max="2823" width="10.5703125" style="10" customWidth="1"/>
    <col min="2824" max="2824" width="18.42578125" style="10" customWidth="1"/>
    <col min="2825" max="2825" width="10.7109375" style="10" customWidth="1"/>
    <col min="2826" max="2826" width="12" style="10" customWidth="1"/>
    <col min="2827" max="2827" width="18.85546875" style="10" customWidth="1"/>
    <col min="2828" max="2828" width="17.85546875" style="10" customWidth="1"/>
    <col min="2829" max="2829" width="20.28515625" style="10" customWidth="1"/>
    <col min="2830" max="2830" width="15.5703125" style="10" customWidth="1"/>
    <col min="2831" max="2832" width="16" style="10"/>
    <col min="2833" max="2833" width="23.140625" style="10" customWidth="1"/>
    <col min="2834" max="3073" width="16" style="10"/>
    <col min="3074" max="3074" width="10.42578125" style="10" customWidth="1"/>
    <col min="3075" max="3075" width="26.140625" style="10" customWidth="1"/>
    <col min="3076" max="3076" width="12.28515625" style="10" customWidth="1"/>
    <col min="3077" max="3077" width="9.42578125" style="10" customWidth="1"/>
    <col min="3078" max="3078" width="18.28515625" style="10" customWidth="1"/>
    <col min="3079" max="3079" width="10.5703125" style="10" customWidth="1"/>
    <col min="3080" max="3080" width="18.42578125" style="10" customWidth="1"/>
    <col min="3081" max="3081" width="10.7109375" style="10" customWidth="1"/>
    <col min="3082" max="3082" width="12" style="10" customWidth="1"/>
    <col min="3083" max="3083" width="18.85546875" style="10" customWidth="1"/>
    <col min="3084" max="3084" width="17.85546875" style="10" customWidth="1"/>
    <col min="3085" max="3085" width="20.28515625" style="10" customWidth="1"/>
    <col min="3086" max="3086" width="15.5703125" style="10" customWidth="1"/>
    <col min="3087" max="3088" width="16" style="10"/>
    <col min="3089" max="3089" width="23.140625" style="10" customWidth="1"/>
    <col min="3090" max="3329" width="16" style="10"/>
    <col min="3330" max="3330" width="10.42578125" style="10" customWidth="1"/>
    <col min="3331" max="3331" width="26.140625" style="10" customWidth="1"/>
    <col min="3332" max="3332" width="12.28515625" style="10" customWidth="1"/>
    <col min="3333" max="3333" width="9.42578125" style="10" customWidth="1"/>
    <col min="3334" max="3334" width="18.28515625" style="10" customWidth="1"/>
    <col min="3335" max="3335" width="10.5703125" style="10" customWidth="1"/>
    <col min="3336" max="3336" width="18.42578125" style="10" customWidth="1"/>
    <col min="3337" max="3337" width="10.7109375" style="10" customWidth="1"/>
    <col min="3338" max="3338" width="12" style="10" customWidth="1"/>
    <col min="3339" max="3339" width="18.85546875" style="10" customWidth="1"/>
    <col min="3340" max="3340" width="17.85546875" style="10" customWidth="1"/>
    <col min="3341" max="3341" width="20.28515625" style="10" customWidth="1"/>
    <col min="3342" max="3342" width="15.5703125" style="10" customWidth="1"/>
    <col min="3343" max="3344" width="16" style="10"/>
    <col min="3345" max="3345" width="23.140625" style="10" customWidth="1"/>
    <col min="3346" max="3585" width="16" style="10"/>
    <col min="3586" max="3586" width="10.42578125" style="10" customWidth="1"/>
    <col min="3587" max="3587" width="26.140625" style="10" customWidth="1"/>
    <col min="3588" max="3588" width="12.28515625" style="10" customWidth="1"/>
    <col min="3589" max="3589" width="9.42578125" style="10" customWidth="1"/>
    <col min="3590" max="3590" width="18.28515625" style="10" customWidth="1"/>
    <col min="3591" max="3591" width="10.5703125" style="10" customWidth="1"/>
    <col min="3592" max="3592" width="18.42578125" style="10" customWidth="1"/>
    <col min="3593" max="3593" width="10.7109375" style="10" customWidth="1"/>
    <col min="3594" max="3594" width="12" style="10" customWidth="1"/>
    <col min="3595" max="3595" width="18.85546875" style="10" customWidth="1"/>
    <col min="3596" max="3596" width="17.85546875" style="10" customWidth="1"/>
    <col min="3597" max="3597" width="20.28515625" style="10" customWidth="1"/>
    <col min="3598" max="3598" width="15.5703125" style="10" customWidth="1"/>
    <col min="3599" max="3600" width="16" style="10"/>
    <col min="3601" max="3601" width="23.140625" style="10" customWidth="1"/>
    <col min="3602" max="3841" width="16" style="10"/>
    <col min="3842" max="3842" width="10.42578125" style="10" customWidth="1"/>
    <col min="3843" max="3843" width="26.140625" style="10" customWidth="1"/>
    <col min="3844" max="3844" width="12.28515625" style="10" customWidth="1"/>
    <col min="3845" max="3845" width="9.42578125" style="10" customWidth="1"/>
    <col min="3846" max="3846" width="18.28515625" style="10" customWidth="1"/>
    <col min="3847" max="3847" width="10.5703125" style="10" customWidth="1"/>
    <col min="3848" max="3848" width="18.42578125" style="10" customWidth="1"/>
    <col min="3849" max="3849" width="10.7109375" style="10" customWidth="1"/>
    <col min="3850" max="3850" width="12" style="10" customWidth="1"/>
    <col min="3851" max="3851" width="18.85546875" style="10" customWidth="1"/>
    <col min="3852" max="3852" width="17.85546875" style="10" customWidth="1"/>
    <col min="3853" max="3853" width="20.28515625" style="10" customWidth="1"/>
    <col min="3854" max="3854" width="15.5703125" style="10" customWidth="1"/>
    <col min="3855" max="3856" width="16" style="10"/>
    <col min="3857" max="3857" width="23.140625" style="10" customWidth="1"/>
    <col min="3858" max="4097" width="16" style="10"/>
    <col min="4098" max="4098" width="10.42578125" style="10" customWidth="1"/>
    <col min="4099" max="4099" width="26.140625" style="10" customWidth="1"/>
    <col min="4100" max="4100" width="12.28515625" style="10" customWidth="1"/>
    <col min="4101" max="4101" width="9.42578125" style="10" customWidth="1"/>
    <col min="4102" max="4102" width="18.28515625" style="10" customWidth="1"/>
    <col min="4103" max="4103" width="10.5703125" style="10" customWidth="1"/>
    <col min="4104" max="4104" width="18.42578125" style="10" customWidth="1"/>
    <col min="4105" max="4105" width="10.7109375" style="10" customWidth="1"/>
    <col min="4106" max="4106" width="12" style="10" customWidth="1"/>
    <col min="4107" max="4107" width="18.85546875" style="10" customWidth="1"/>
    <col min="4108" max="4108" width="17.85546875" style="10" customWidth="1"/>
    <col min="4109" max="4109" width="20.28515625" style="10" customWidth="1"/>
    <col min="4110" max="4110" width="15.5703125" style="10" customWidth="1"/>
    <col min="4111" max="4112" width="16" style="10"/>
    <col min="4113" max="4113" width="23.140625" style="10" customWidth="1"/>
    <col min="4114" max="4353" width="16" style="10"/>
    <col min="4354" max="4354" width="10.42578125" style="10" customWidth="1"/>
    <col min="4355" max="4355" width="26.140625" style="10" customWidth="1"/>
    <col min="4356" max="4356" width="12.28515625" style="10" customWidth="1"/>
    <col min="4357" max="4357" width="9.42578125" style="10" customWidth="1"/>
    <col min="4358" max="4358" width="18.28515625" style="10" customWidth="1"/>
    <col min="4359" max="4359" width="10.5703125" style="10" customWidth="1"/>
    <col min="4360" max="4360" width="18.42578125" style="10" customWidth="1"/>
    <col min="4361" max="4361" width="10.7109375" style="10" customWidth="1"/>
    <col min="4362" max="4362" width="12" style="10" customWidth="1"/>
    <col min="4363" max="4363" width="18.85546875" style="10" customWidth="1"/>
    <col min="4364" max="4364" width="17.85546875" style="10" customWidth="1"/>
    <col min="4365" max="4365" width="20.28515625" style="10" customWidth="1"/>
    <col min="4366" max="4366" width="15.5703125" style="10" customWidth="1"/>
    <col min="4367" max="4368" width="16" style="10"/>
    <col min="4369" max="4369" width="23.140625" style="10" customWidth="1"/>
    <col min="4370" max="4609" width="16" style="10"/>
    <col min="4610" max="4610" width="10.42578125" style="10" customWidth="1"/>
    <col min="4611" max="4611" width="26.140625" style="10" customWidth="1"/>
    <col min="4612" max="4612" width="12.28515625" style="10" customWidth="1"/>
    <col min="4613" max="4613" width="9.42578125" style="10" customWidth="1"/>
    <col min="4614" max="4614" width="18.28515625" style="10" customWidth="1"/>
    <col min="4615" max="4615" width="10.5703125" style="10" customWidth="1"/>
    <col min="4616" max="4616" width="18.42578125" style="10" customWidth="1"/>
    <col min="4617" max="4617" width="10.7109375" style="10" customWidth="1"/>
    <col min="4618" max="4618" width="12" style="10" customWidth="1"/>
    <col min="4619" max="4619" width="18.85546875" style="10" customWidth="1"/>
    <col min="4620" max="4620" width="17.85546875" style="10" customWidth="1"/>
    <col min="4621" max="4621" width="20.28515625" style="10" customWidth="1"/>
    <col min="4622" max="4622" width="15.5703125" style="10" customWidth="1"/>
    <col min="4623" max="4624" width="16" style="10"/>
    <col min="4625" max="4625" width="23.140625" style="10" customWidth="1"/>
    <col min="4626" max="4865" width="16" style="10"/>
    <col min="4866" max="4866" width="10.42578125" style="10" customWidth="1"/>
    <col min="4867" max="4867" width="26.140625" style="10" customWidth="1"/>
    <col min="4868" max="4868" width="12.28515625" style="10" customWidth="1"/>
    <col min="4869" max="4869" width="9.42578125" style="10" customWidth="1"/>
    <col min="4870" max="4870" width="18.28515625" style="10" customWidth="1"/>
    <col min="4871" max="4871" width="10.5703125" style="10" customWidth="1"/>
    <col min="4872" max="4872" width="18.42578125" style="10" customWidth="1"/>
    <col min="4873" max="4873" width="10.7109375" style="10" customWidth="1"/>
    <col min="4874" max="4874" width="12" style="10" customWidth="1"/>
    <col min="4875" max="4875" width="18.85546875" style="10" customWidth="1"/>
    <col min="4876" max="4876" width="17.85546875" style="10" customWidth="1"/>
    <col min="4877" max="4877" width="20.28515625" style="10" customWidth="1"/>
    <col min="4878" max="4878" width="15.5703125" style="10" customWidth="1"/>
    <col min="4879" max="4880" width="16" style="10"/>
    <col min="4881" max="4881" width="23.140625" style="10" customWidth="1"/>
    <col min="4882" max="5121" width="16" style="10"/>
    <col min="5122" max="5122" width="10.42578125" style="10" customWidth="1"/>
    <col min="5123" max="5123" width="26.140625" style="10" customWidth="1"/>
    <col min="5124" max="5124" width="12.28515625" style="10" customWidth="1"/>
    <col min="5125" max="5125" width="9.42578125" style="10" customWidth="1"/>
    <col min="5126" max="5126" width="18.28515625" style="10" customWidth="1"/>
    <col min="5127" max="5127" width="10.5703125" style="10" customWidth="1"/>
    <col min="5128" max="5128" width="18.42578125" style="10" customWidth="1"/>
    <col min="5129" max="5129" width="10.7109375" style="10" customWidth="1"/>
    <col min="5130" max="5130" width="12" style="10" customWidth="1"/>
    <col min="5131" max="5131" width="18.85546875" style="10" customWidth="1"/>
    <col min="5132" max="5132" width="17.85546875" style="10" customWidth="1"/>
    <col min="5133" max="5133" width="20.28515625" style="10" customWidth="1"/>
    <col min="5134" max="5134" width="15.5703125" style="10" customWidth="1"/>
    <col min="5135" max="5136" width="16" style="10"/>
    <col min="5137" max="5137" width="23.140625" style="10" customWidth="1"/>
    <col min="5138" max="5377" width="16" style="10"/>
    <col min="5378" max="5378" width="10.42578125" style="10" customWidth="1"/>
    <col min="5379" max="5379" width="26.140625" style="10" customWidth="1"/>
    <col min="5380" max="5380" width="12.28515625" style="10" customWidth="1"/>
    <col min="5381" max="5381" width="9.42578125" style="10" customWidth="1"/>
    <col min="5382" max="5382" width="18.28515625" style="10" customWidth="1"/>
    <col min="5383" max="5383" width="10.5703125" style="10" customWidth="1"/>
    <col min="5384" max="5384" width="18.42578125" style="10" customWidth="1"/>
    <col min="5385" max="5385" width="10.7109375" style="10" customWidth="1"/>
    <col min="5386" max="5386" width="12" style="10" customWidth="1"/>
    <col min="5387" max="5387" width="18.85546875" style="10" customWidth="1"/>
    <col min="5388" max="5388" width="17.85546875" style="10" customWidth="1"/>
    <col min="5389" max="5389" width="20.28515625" style="10" customWidth="1"/>
    <col min="5390" max="5390" width="15.5703125" style="10" customWidth="1"/>
    <col min="5391" max="5392" width="16" style="10"/>
    <col min="5393" max="5393" width="23.140625" style="10" customWidth="1"/>
    <col min="5394" max="5633" width="16" style="10"/>
    <col min="5634" max="5634" width="10.42578125" style="10" customWidth="1"/>
    <col min="5635" max="5635" width="26.140625" style="10" customWidth="1"/>
    <col min="5636" max="5636" width="12.28515625" style="10" customWidth="1"/>
    <col min="5637" max="5637" width="9.42578125" style="10" customWidth="1"/>
    <col min="5638" max="5638" width="18.28515625" style="10" customWidth="1"/>
    <col min="5639" max="5639" width="10.5703125" style="10" customWidth="1"/>
    <col min="5640" max="5640" width="18.42578125" style="10" customWidth="1"/>
    <col min="5641" max="5641" width="10.7109375" style="10" customWidth="1"/>
    <col min="5642" max="5642" width="12" style="10" customWidth="1"/>
    <col min="5643" max="5643" width="18.85546875" style="10" customWidth="1"/>
    <col min="5644" max="5644" width="17.85546875" style="10" customWidth="1"/>
    <col min="5645" max="5645" width="20.28515625" style="10" customWidth="1"/>
    <col min="5646" max="5646" width="15.5703125" style="10" customWidth="1"/>
    <col min="5647" max="5648" width="16" style="10"/>
    <col min="5649" max="5649" width="23.140625" style="10" customWidth="1"/>
    <col min="5650" max="5889" width="16" style="10"/>
    <col min="5890" max="5890" width="10.42578125" style="10" customWidth="1"/>
    <col min="5891" max="5891" width="26.140625" style="10" customWidth="1"/>
    <col min="5892" max="5892" width="12.28515625" style="10" customWidth="1"/>
    <col min="5893" max="5893" width="9.42578125" style="10" customWidth="1"/>
    <col min="5894" max="5894" width="18.28515625" style="10" customWidth="1"/>
    <col min="5895" max="5895" width="10.5703125" style="10" customWidth="1"/>
    <col min="5896" max="5896" width="18.42578125" style="10" customWidth="1"/>
    <col min="5897" max="5897" width="10.7109375" style="10" customWidth="1"/>
    <col min="5898" max="5898" width="12" style="10" customWidth="1"/>
    <col min="5899" max="5899" width="18.85546875" style="10" customWidth="1"/>
    <col min="5900" max="5900" width="17.85546875" style="10" customWidth="1"/>
    <col min="5901" max="5901" width="20.28515625" style="10" customWidth="1"/>
    <col min="5902" max="5902" width="15.5703125" style="10" customWidth="1"/>
    <col min="5903" max="5904" width="16" style="10"/>
    <col min="5905" max="5905" width="23.140625" style="10" customWidth="1"/>
    <col min="5906" max="6145" width="16" style="10"/>
    <col min="6146" max="6146" width="10.42578125" style="10" customWidth="1"/>
    <col min="6147" max="6147" width="26.140625" style="10" customWidth="1"/>
    <col min="6148" max="6148" width="12.28515625" style="10" customWidth="1"/>
    <col min="6149" max="6149" width="9.42578125" style="10" customWidth="1"/>
    <col min="6150" max="6150" width="18.28515625" style="10" customWidth="1"/>
    <col min="6151" max="6151" width="10.5703125" style="10" customWidth="1"/>
    <col min="6152" max="6152" width="18.42578125" style="10" customWidth="1"/>
    <col min="6153" max="6153" width="10.7109375" style="10" customWidth="1"/>
    <col min="6154" max="6154" width="12" style="10" customWidth="1"/>
    <col min="6155" max="6155" width="18.85546875" style="10" customWidth="1"/>
    <col min="6156" max="6156" width="17.85546875" style="10" customWidth="1"/>
    <col min="6157" max="6157" width="20.28515625" style="10" customWidth="1"/>
    <col min="6158" max="6158" width="15.5703125" style="10" customWidth="1"/>
    <col min="6159" max="6160" width="16" style="10"/>
    <col min="6161" max="6161" width="23.140625" style="10" customWidth="1"/>
    <col min="6162" max="6401" width="16" style="10"/>
    <col min="6402" max="6402" width="10.42578125" style="10" customWidth="1"/>
    <col min="6403" max="6403" width="26.140625" style="10" customWidth="1"/>
    <col min="6404" max="6404" width="12.28515625" style="10" customWidth="1"/>
    <col min="6405" max="6405" width="9.42578125" style="10" customWidth="1"/>
    <col min="6406" max="6406" width="18.28515625" style="10" customWidth="1"/>
    <col min="6407" max="6407" width="10.5703125" style="10" customWidth="1"/>
    <col min="6408" max="6408" width="18.42578125" style="10" customWidth="1"/>
    <col min="6409" max="6409" width="10.7109375" style="10" customWidth="1"/>
    <col min="6410" max="6410" width="12" style="10" customWidth="1"/>
    <col min="6411" max="6411" width="18.85546875" style="10" customWidth="1"/>
    <col min="6412" max="6412" width="17.85546875" style="10" customWidth="1"/>
    <col min="6413" max="6413" width="20.28515625" style="10" customWidth="1"/>
    <col min="6414" max="6414" width="15.5703125" style="10" customWidth="1"/>
    <col min="6415" max="6416" width="16" style="10"/>
    <col min="6417" max="6417" width="23.140625" style="10" customWidth="1"/>
    <col min="6418" max="6657" width="16" style="10"/>
    <col min="6658" max="6658" width="10.42578125" style="10" customWidth="1"/>
    <col min="6659" max="6659" width="26.140625" style="10" customWidth="1"/>
    <col min="6660" max="6660" width="12.28515625" style="10" customWidth="1"/>
    <col min="6661" max="6661" width="9.42578125" style="10" customWidth="1"/>
    <col min="6662" max="6662" width="18.28515625" style="10" customWidth="1"/>
    <col min="6663" max="6663" width="10.5703125" style="10" customWidth="1"/>
    <col min="6664" max="6664" width="18.42578125" style="10" customWidth="1"/>
    <col min="6665" max="6665" width="10.7109375" style="10" customWidth="1"/>
    <col min="6666" max="6666" width="12" style="10" customWidth="1"/>
    <col min="6667" max="6667" width="18.85546875" style="10" customWidth="1"/>
    <col min="6668" max="6668" width="17.85546875" style="10" customWidth="1"/>
    <col min="6669" max="6669" width="20.28515625" style="10" customWidth="1"/>
    <col min="6670" max="6670" width="15.5703125" style="10" customWidth="1"/>
    <col min="6671" max="6672" width="16" style="10"/>
    <col min="6673" max="6673" width="23.140625" style="10" customWidth="1"/>
    <col min="6674" max="6913" width="16" style="10"/>
    <col min="6914" max="6914" width="10.42578125" style="10" customWidth="1"/>
    <col min="6915" max="6915" width="26.140625" style="10" customWidth="1"/>
    <col min="6916" max="6916" width="12.28515625" style="10" customWidth="1"/>
    <col min="6917" max="6917" width="9.42578125" style="10" customWidth="1"/>
    <col min="6918" max="6918" width="18.28515625" style="10" customWidth="1"/>
    <col min="6919" max="6919" width="10.5703125" style="10" customWidth="1"/>
    <col min="6920" max="6920" width="18.42578125" style="10" customWidth="1"/>
    <col min="6921" max="6921" width="10.7109375" style="10" customWidth="1"/>
    <col min="6922" max="6922" width="12" style="10" customWidth="1"/>
    <col min="6923" max="6923" width="18.85546875" style="10" customWidth="1"/>
    <col min="6924" max="6924" width="17.85546875" style="10" customWidth="1"/>
    <col min="6925" max="6925" width="20.28515625" style="10" customWidth="1"/>
    <col min="6926" max="6926" width="15.5703125" style="10" customWidth="1"/>
    <col min="6927" max="6928" width="16" style="10"/>
    <col min="6929" max="6929" width="23.140625" style="10" customWidth="1"/>
    <col min="6930" max="7169" width="16" style="10"/>
    <col min="7170" max="7170" width="10.42578125" style="10" customWidth="1"/>
    <col min="7171" max="7171" width="26.140625" style="10" customWidth="1"/>
    <col min="7172" max="7172" width="12.28515625" style="10" customWidth="1"/>
    <col min="7173" max="7173" width="9.42578125" style="10" customWidth="1"/>
    <col min="7174" max="7174" width="18.28515625" style="10" customWidth="1"/>
    <col min="7175" max="7175" width="10.5703125" style="10" customWidth="1"/>
    <col min="7176" max="7176" width="18.42578125" style="10" customWidth="1"/>
    <col min="7177" max="7177" width="10.7109375" style="10" customWidth="1"/>
    <col min="7178" max="7178" width="12" style="10" customWidth="1"/>
    <col min="7179" max="7179" width="18.85546875" style="10" customWidth="1"/>
    <col min="7180" max="7180" width="17.85546875" style="10" customWidth="1"/>
    <col min="7181" max="7181" width="20.28515625" style="10" customWidth="1"/>
    <col min="7182" max="7182" width="15.5703125" style="10" customWidth="1"/>
    <col min="7183" max="7184" width="16" style="10"/>
    <col min="7185" max="7185" width="23.140625" style="10" customWidth="1"/>
    <col min="7186" max="7425" width="16" style="10"/>
    <col min="7426" max="7426" width="10.42578125" style="10" customWidth="1"/>
    <col min="7427" max="7427" width="26.140625" style="10" customWidth="1"/>
    <col min="7428" max="7428" width="12.28515625" style="10" customWidth="1"/>
    <col min="7429" max="7429" width="9.42578125" style="10" customWidth="1"/>
    <col min="7430" max="7430" width="18.28515625" style="10" customWidth="1"/>
    <col min="7431" max="7431" width="10.5703125" style="10" customWidth="1"/>
    <col min="7432" max="7432" width="18.42578125" style="10" customWidth="1"/>
    <col min="7433" max="7433" width="10.7109375" style="10" customWidth="1"/>
    <col min="7434" max="7434" width="12" style="10" customWidth="1"/>
    <col min="7435" max="7435" width="18.85546875" style="10" customWidth="1"/>
    <col min="7436" max="7436" width="17.85546875" style="10" customWidth="1"/>
    <col min="7437" max="7437" width="20.28515625" style="10" customWidth="1"/>
    <col min="7438" max="7438" width="15.5703125" style="10" customWidth="1"/>
    <col min="7439" max="7440" width="16" style="10"/>
    <col min="7441" max="7441" width="23.140625" style="10" customWidth="1"/>
    <col min="7442" max="7681" width="16" style="10"/>
    <col min="7682" max="7682" width="10.42578125" style="10" customWidth="1"/>
    <col min="7683" max="7683" width="26.140625" style="10" customWidth="1"/>
    <col min="7684" max="7684" width="12.28515625" style="10" customWidth="1"/>
    <col min="7685" max="7685" width="9.42578125" style="10" customWidth="1"/>
    <col min="7686" max="7686" width="18.28515625" style="10" customWidth="1"/>
    <col min="7687" max="7687" width="10.5703125" style="10" customWidth="1"/>
    <col min="7688" max="7688" width="18.42578125" style="10" customWidth="1"/>
    <col min="7689" max="7689" width="10.7109375" style="10" customWidth="1"/>
    <col min="7690" max="7690" width="12" style="10" customWidth="1"/>
    <col min="7691" max="7691" width="18.85546875" style="10" customWidth="1"/>
    <col min="7692" max="7692" width="17.85546875" style="10" customWidth="1"/>
    <col min="7693" max="7693" width="20.28515625" style="10" customWidth="1"/>
    <col min="7694" max="7694" width="15.5703125" style="10" customWidth="1"/>
    <col min="7695" max="7696" width="16" style="10"/>
    <col min="7697" max="7697" width="23.140625" style="10" customWidth="1"/>
    <col min="7698" max="7937" width="16" style="10"/>
    <col min="7938" max="7938" width="10.42578125" style="10" customWidth="1"/>
    <col min="7939" max="7939" width="26.140625" style="10" customWidth="1"/>
    <col min="7940" max="7940" width="12.28515625" style="10" customWidth="1"/>
    <col min="7941" max="7941" width="9.42578125" style="10" customWidth="1"/>
    <col min="7942" max="7942" width="18.28515625" style="10" customWidth="1"/>
    <col min="7943" max="7943" width="10.5703125" style="10" customWidth="1"/>
    <col min="7944" max="7944" width="18.42578125" style="10" customWidth="1"/>
    <col min="7945" max="7945" width="10.7109375" style="10" customWidth="1"/>
    <col min="7946" max="7946" width="12" style="10" customWidth="1"/>
    <col min="7947" max="7947" width="18.85546875" style="10" customWidth="1"/>
    <col min="7948" max="7948" width="17.85546875" style="10" customWidth="1"/>
    <col min="7949" max="7949" width="20.28515625" style="10" customWidth="1"/>
    <col min="7950" max="7950" width="15.5703125" style="10" customWidth="1"/>
    <col min="7951" max="7952" width="16" style="10"/>
    <col min="7953" max="7953" width="23.140625" style="10" customWidth="1"/>
    <col min="7954" max="8193" width="16" style="10"/>
    <col min="8194" max="8194" width="10.42578125" style="10" customWidth="1"/>
    <col min="8195" max="8195" width="26.140625" style="10" customWidth="1"/>
    <col min="8196" max="8196" width="12.28515625" style="10" customWidth="1"/>
    <col min="8197" max="8197" width="9.42578125" style="10" customWidth="1"/>
    <col min="8198" max="8198" width="18.28515625" style="10" customWidth="1"/>
    <col min="8199" max="8199" width="10.5703125" style="10" customWidth="1"/>
    <col min="8200" max="8200" width="18.42578125" style="10" customWidth="1"/>
    <col min="8201" max="8201" width="10.7109375" style="10" customWidth="1"/>
    <col min="8202" max="8202" width="12" style="10" customWidth="1"/>
    <col min="8203" max="8203" width="18.85546875" style="10" customWidth="1"/>
    <col min="8204" max="8204" width="17.85546875" style="10" customWidth="1"/>
    <col min="8205" max="8205" width="20.28515625" style="10" customWidth="1"/>
    <col min="8206" max="8206" width="15.5703125" style="10" customWidth="1"/>
    <col min="8207" max="8208" width="16" style="10"/>
    <col min="8209" max="8209" width="23.140625" style="10" customWidth="1"/>
    <col min="8210" max="8449" width="16" style="10"/>
    <col min="8450" max="8450" width="10.42578125" style="10" customWidth="1"/>
    <col min="8451" max="8451" width="26.140625" style="10" customWidth="1"/>
    <col min="8452" max="8452" width="12.28515625" style="10" customWidth="1"/>
    <col min="8453" max="8453" width="9.42578125" style="10" customWidth="1"/>
    <col min="8454" max="8454" width="18.28515625" style="10" customWidth="1"/>
    <col min="8455" max="8455" width="10.5703125" style="10" customWidth="1"/>
    <col min="8456" max="8456" width="18.42578125" style="10" customWidth="1"/>
    <col min="8457" max="8457" width="10.7109375" style="10" customWidth="1"/>
    <col min="8458" max="8458" width="12" style="10" customWidth="1"/>
    <col min="8459" max="8459" width="18.85546875" style="10" customWidth="1"/>
    <col min="8460" max="8460" width="17.85546875" style="10" customWidth="1"/>
    <col min="8461" max="8461" width="20.28515625" style="10" customWidth="1"/>
    <col min="8462" max="8462" width="15.5703125" style="10" customWidth="1"/>
    <col min="8463" max="8464" width="16" style="10"/>
    <col min="8465" max="8465" width="23.140625" style="10" customWidth="1"/>
    <col min="8466" max="8705" width="16" style="10"/>
    <col min="8706" max="8706" width="10.42578125" style="10" customWidth="1"/>
    <col min="8707" max="8707" width="26.140625" style="10" customWidth="1"/>
    <col min="8708" max="8708" width="12.28515625" style="10" customWidth="1"/>
    <col min="8709" max="8709" width="9.42578125" style="10" customWidth="1"/>
    <col min="8710" max="8710" width="18.28515625" style="10" customWidth="1"/>
    <col min="8711" max="8711" width="10.5703125" style="10" customWidth="1"/>
    <col min="8712" max="8712" width="18.42578125" style="10" customWidth="1"/>
    <col min="8713" max="8713" width="10.7109375" style="10" customWidth="1"/>
    <col min="8714" max="8714" width="12" style="10" customWidth="1"/>
    <col min="8715" max="8715" width="18.85546875" style="10" customWidth="1"/>
    <col min="8716" max="8716" width="17.85546875" style="10" customWidth="1"/>
    <col min="8717" max="8717" width="20.28515625" style="10" customWidth="1"/>
    <col min="8718" max="8718" width="15.5703125" style="10" customWidth="1"/>
    <col min="8719" max="8720" width="16" style="10"/>
    <col min="8721" max="8721" width="23.140625" style="10" customWidth="1"/>
    <col min="8722" max="8961" width="16" style="10"/>
    <col min="8962" max="8962" width="10.42578125" style="10" customWidth="1"/>
    <col min="8963" max="8963" width="26.140625" style="10" customWidth="1"/>
    <col min="8964" max="8964" width="12.28515625" style="10" customWidth="1"/>
    <col min="8965" max="8965" width="9.42578125" style="10" customWidth="1"/>
    <col min="8966" max="8966" width="18.28515625" style="10" customWidth="1"/>
    <col min="8967" max="8967" width="10.5703125" style="10" customWidth="1"/>
    <col min="8968" max="8968" width="18.42578125" style="10" customWidth="1"/>
    <col min="8969" max="8969" width="10.7109375" style="10" customWidth="1"/>
    <col min="8970" max="8970" width="12" style="10" customWidth="1"/>
    <col min="8971" max="8971" width="18.85546875" style="10" customWidth="1"/>
    <col min="8972" max="8972" width="17.85546875" style="10" customWidth="1"/>
    <col min="8973" max="8973" width="20.28515625" style="10" customWidth="1"/>
    <col min="8974" max="8974" width="15.5703125" style="10" customWidth="1"/>
    <col min="8975" max="8976" width="16" style="10"/>
    <col min="8977" max="8977" width="23.140625" style="10" customWidth="1"/>
    <col min="8978" max="9217" width="16" style="10"/>
    <col min="9218" max="9218" width="10.42578125" style="10" customWidth="1"/>
    <col min="9219" max="9219" width="26.140625" style="10" customWidth="1"/>
    <col min="9220" max="9220" width="12.28515625" style="10" customWidth="1"/>
    <col min="9221" max="9221" width="9.42578125" style="10" customWidth="1"/>
    <col min="9222" max="9222" width="18.28515625" style="10" customWidth="1"/>
    <col min="9223" max="9223" width="10.5703125" style="10" customWidth="1"/>
    <col min="9224" max="9224" width="18.42578125" style="10" customWidth="1"/>
    <col min="9225" max="9225" width="10.7109375" style="10" customWidth="1"/>
    <col min="9226" max="9226" width="12" style="10" customWidth="1"/>
    <col min="9227" max="9227" width="18.85546875" style="10" customWidth="1"/>
    <col min="9228" max="9228" width="17.85546875" style="10" customWidth="1"/>
    <col min="9229" max="9229" width="20.28515625" style="10" customWidth="1"/>
    <col min="9230" max="9230" width="15.5703125" style="10" customWidth="1"/>
    <col min="9231" max="9232" width="16" style="10"/>
    <col min="9233" max="9233" width="23.140625" style="10" customWidth="1"/>
    <col min="9234" max="9473" width="16" style="10"/>
    <col min="9474" max="9474" width="10.42578125" style="10" customWidth="1"/>
    <col min="9475" max="9475" width="26.140625" style="10" customWidth="1"/>
    <col min="9476" max="9476" width="12.28515625" style="10" customWidth="1"/>
    <col min="9477" max="9477" width="9.42578125" style="10" customWidth="1"/>
    <col min="9478" max="9478" width="18.28515625" style="10" customWidth="1"/>
    <col min="9479" max="9479" width="10.5703125" style="10" customWidth="1"/>
    <col min="9480" max="9480" width="18.42578125" style="10" customWidth="1"/>
    <col min="9481" max="9481" width="10.7109375" style="10" customWidth="1"/>
    <col min="9482" max="9482" width="12" style="10" customWidth="1"/>
    <col min="9483" max="9483" width="18.85546875" style="10" customWidth="1"/>
    <col min="9484" max="9484" width="17.85546875" style="10" customWidth="1"/>
    <col min="9485" max="9485" width="20.28515625" style="10" customWidth="1"/>
    <col min="9486" max="9486" width="15.5703125" style="10" customWidth="1"/>
    <col min="9487" max="9488" width="16" style="10"/>
    <col min="9489" max="9489" width="23.140625" style="10" customWidth="1"/>
    <col min="9490" max="9729" width="16" style="10"/>
    <col min="9730" max="9730" width="10.42578125" style="10" customWidth="1"/>
    <col min="9731" max="9731" width="26.140625" style="10" customWidth="1"/>
    <col min="9732" max="9732" width="12.28515625" style="10" customWidth="1"/>
    <col min="9733" max="9733" width="9.42578125" style="10" customWidth="1"/>
    <col min="9734" max="9734" width="18.28515625" style="10" customWidth="1"/>
    <col min="9735" max="9735" width="10.5703125" style="10" customWidth="1"/>
    <col min="9736" max="9736" width="18.42578125" style="10" customWidth="1"/>
    <col min="9737" max="9737" width="10.7109375" style="10" customWidth="1"/>
    <col min="9738" max="9738" width="12" style="10" customWidth="1"/>
    <col min="9739" max="9739" width="18.85546875" style="10" customWidth="1"/>
    <col min="9740" max="9740" width="17.85546875" style="10" customWidth="1"/>
    <col min="9741" max="9741" width="20.28515625" style="10" customWidth="1"/>
    <col min="9742" max="9742" width="15.5703125" style="10" customWidth="1"/>
    <col min="9743" max="9744" width="16" style="10"/>
    <col min="9745" max="9745" width="23.140625" style="10" customWidth="1"/>
    <col min="9746" max="9985" width="16" style="10"/>
    <col min="9986" max="9986" width="10.42578125" style="10" customWidth="1"/>
    <col min="9987" max="9987" width="26.140625" style="10" customWidth="1"/>
    <col min="9988" max="9988" width="12.28515625" style="10" customWidth="1"/>
    <col min="9989" max="9989" width="9.42578125" style="10" customWidth="1"/>
    <col min="9990" max="9990" width="18.28515625" style="10" customWidth="1"/>
    <col min="9991" max="9991" width="10.5703125" style="10" customWidth="1"/>
    <col min="9992" max="9992" width="18.42578125" style="10" customWidth="1"/>
    <col min="9993" max="9993" width="10.7109375" style="10" customWidth="1"/>
    <col min="9994" max="9994" width="12" style="10" customWidth="1"/>
    <col min="9995" max="9995" width="18.85546875" style="10" customWidth="1"/>
    <col min="9996" max="9996" width="17.85546875" style="10" customWidth="1"/>
    <col min="9997" max="9997" width="20.28515625" style="10" customWidth="1"/>
    <col min="9998" max="9998" width="15.5703125" style="10" customWidth="1"/>
    <col min="9999" max="10000" width="16" style="10"/>
    <col min="10001" max="10001" width="23.140625" style="10" customWidth="1"/>
    <col min="10002" max="10241" width="16" style="10"/>
    <col min="10242" max="10242" width="10.42578125" style="10" customWidth="1"/>
    <col min="10243" max="10243" width="26.140625" style="10" customWidth="1"/>
    <col min="10244" max="10244" width="12.28515625" style="10" customWidth="1"/>
    <col min="10245" max="10245" width="9.42578125" style="10" customWidth="1"/>
    <col min="10246" max="10246" width="18.28515625" style="10" customWidth="1"/>
    <col min="10247" max="10247" width="10.5703125" style="10" customWidth="1"/>
    <col min="10248" max="10248" width="18.42578125" style="10" customWidth="1"/>
    <col min="10249" max="10249" width="10.7109375" style="10" customWidth="1"/>
    <col min="10250" max="10250" width="12" style="10" customWidth="1"/>
    <col min="10251" max="10251" width="18.85546875" style="10" customWidth="1"/>
    <col min="10252" max="10252" width="17.85546875" style="10" customWidth="1"/>
    <col min="10253" max="10253" width="20.28515625" style="10" customWidth="1"/>
    <col min="10254" max="10254" width="15.5703125" style="10" customWidth="1"/>
    <col min="10255" max="10256" width="16" style="10"/>
    <col min="10257" max="10257" width="23.140625" style="10" customWidth="1"/>
    <col min="10258" max="10497" width="16" style="10"/>
    <col min="10498" max="10498" width="10.42578125" style="10" customWidth="1"/>
    <col min="10499" max="10499" width="26.140625" style="10" customWidth="1"/>
    <col min="10500" max="10500" width="12.28515625" style="10" customWidth="1"/>
    <col min="10501" max="10501" width="9.42578125" style="10" customWidth="1"/>
    <col min="10502" max="10502" width="18.28515625" style="10" customWidth="1"/>
    <col min="10503" max="10503" width="10.5703125" style="10" customWidth="1"/>
    <col min="10504" max="10504" width="18.42578125" style="10" customWidth="1"/>
    <col min="10505" max="10505" width="10.7109375" style="10" customWidth="1"/>
    <col min="10506" max="10506" width="12" style="10" customWidth="1"/>
    <col min="10507" max="10507" width="18.85546875" style="10" customWidth="1"/>
    <col min="10508" max="10508" width="17.85546875" style="10" customWidth="1"/>
    <col min="10509" max="10509" width="20.28515625" style="10" customWidth="1"/>
    <col min="10510" max="10510" width="15.5703125" style="10" customWidth="1"/>
    <col min="10511" max="10512" width="16" style="10"/>
    <col min="10513" max="10513" width="23.140625" style="10" customWidth="1"/>
    <col min="10514" max="10753" width="16" style="10"/>
    <col min="10754" max="10754" width="10.42578125" style="10" customWidth="1"/>
    <col min="10755" max="10755" width="26.140625" style="10" customWidth="1"/>
    <col min="10756" max="10756" width="12.28515625" style="10" customWidth="1"/>
    <col min="10757" max="10757" width="9.42578125" style="10" customWidth="1"/>
    <col min="10758" max="10758" width="18.28515625" style="10" customWidth="1"/>
    <col min="10759" max="10759" width="10.5703125" style="10" customWidth="1"/>
    <col min="10760" max="10760" width="18.42578125" style="10" customWidth="1"/>
    <col min="10761" max="10761" width="10.7109375" style="10" customWidth="1"/>
    <col min="10762" max="10762" width="12" style="10" customWidth="1"/>
    <col min="10763" max="10763" width="18.85546875" style="10" customWidth="1"/>
    <col min="10764" max="10764" width="17.85546875" style="10" customWidth="1"/>
    <col min="10765" max="10765" width="20.28515625" style="10" customWidth="1"/>
    <col min="10766" max="10766" width="15.5703125" style="10" customWidth="1"/>
    <col min="10767" max="10768" width="16" style="10"/>
    <col min="10769" max="10769" width="23.140625" style="10" customWidth="1"/>
    <col min="10770" max="11009" width="16" style="10"/>
    <col min="11010" max="11010" width="10.42578125" style="10" customWidth="1"/>
    <col min="11011" max="11011" width="26.140625" style="10" customWidth="1"/>
    <col min="11012" max="11012" width="12.28515625" style="10" customWidth="1"/>
    <col min="11013" max="11013" width="9.42578125" style="10" customWidth="1"/>
    <col min="11014" max="11014" width="18.28515625" style="10" customWidth="1"/>
    <col min="11015" max="11015" width="10.5703125" style="10" customWidth="1"/>
    <col min="11016" max="11016" width="18.42578125" style="10" customWidth="1"/>
    <col min="11017" max="11017" width="10.7109375" style="10" customWidth="1"/>
    <col min="11018" max="11018" width="12" style="10" customWidth="1"/>
    <col min="11019" max="11019" width="18.85546875" style="10" customWidth="1"/>
    <col min="11020" max="11020" width="17.85546875" style="10" customWidth="1"/>
    <col min="11021" max="11021" width="20.28515625" style="10" customWidth="1"/>
    <col min="11022" max="11022" width="15.5703125" style="10" customWidth="1"/>
    <col min="11023" max="11024" width="16" style="10"/>
    <col min="11025" max="11025" width="23.140625" style="10" customWidth="1"/>
    <col min="11026" max="11265" width="16" style="10"/>
    <col min="11266" max="11266" width="10.42578125" style="10" customWidth="1"/>
    <col min="11267" max="11267" width="26.140625" style="10" customWidth="1"/>
    <col min="11268" max="11268" width="12.28515625" style="10" customWidth="1"/>
    <col min="11269" max="11269" width="9.42578125" style="10" customWidth="1"/>
    <col min="11270" max="11270" width="18.28515625" style="10" customWidth="1"/>
    <col min="11271" max="11271" width="10.5703125" style="10" customWidth="1"/>
    <col min="11272" max="11272" width="18.42578125" style="10" customWidth="1"/>
    <col min="11273" max="11273" width="10.7109375" style="10" customWidth="1"/>
    <col min="11274" max="11274" width="12" style="10" customWidth="1"/>
    <col min="11275" max="11275" width="18.85546875" style="10" customWidth="1"/>
    <col min="11276" max="11276" width="17.85546875" style="10" customWidth="1"/>
    <col min="11277" max="11277" width="20.28515625" style="10" customWidth="1"/>
    <col min="11278" max="11278" width="15.5703125" style="10" customWidth="1"/>
    <col min="11279" max="11280" width="16" style="10"/>
    <col min="11281" max="11281" width="23.140625" style="10" customWidth="1"/>
    <col min="11282" max="11521" width="16" style="10"/>
    <col min="11522" max="11522" width="10.42578125" style="10" customWidth="1"/>
    <col min="11523" max="11523" width="26.140625" style="10" customWidth="1"/>
    <col min="11524" max="11524" width="12.28515625" style="10" customWidth="1"/>
    <col min="11525" max="11525" width="9.42578125" style="10" customWidth="1"/>
    <col min="11526" max="11526" width="18.28515625" style="10" customWidth="1"/>
    <col min="11527" max="11527" width="10.5703125" style="10" customWidth="1"/>
    <col min="11528" max="11528" width="18.42578125" style="10" customWidth="1"/>
    <col min="11529" max="11529" width="10.7109375" style="10" customWidth="1"/>
    <col min="11530" max="11530" width="12" style="10" customWidth="1"/>
    <col min="11531" max="11531" width="18.85546875" style="10" customWidth="1"/>
    <col min="11532" max="11532" width="17.85546875" style="10" customWidth="1"/>
    <col min="11533" max="11533" width="20.28515625" style="10" customWidth="1"/>
    <col min="11534" max="11534" width="15.5703125" style="10" customWidth="1"/>
    <col min="11535" max="11536" width="16" style="10"/>
    <col min="11537" max="11537" width="23.140625" style="10" customWidth="1"/>
    <col min="11538" max="11777" width="16" style="10"/>
    <col min="11778" max="11778" width="10.42578125" style="10" customWidth="1"/>
    <col min="11779" max="11779" width="26.140625" style="10" customWidth="1"/>
    <col min="11780" max="11780" width="12.28515625" style="10" customWidth="1"/>
    <col min="11781" max="11781" width="9.42578125" style="10" customWidth="1"/>
    <col min="11782" max="11782" width="18.28515625" style="10" customWidth="1"/>
    <col min="11783" max="11783" width="10.5703125" style="10" customWidth="1"/>
    <col min="11784" max="11784" width="18.42578125" style="10" customWidth="1"/>
    <col min="11785" max="11785" width="10.7109375" style="10" customWidth="1"/>
    <col min="11786" max="11786" width="12" style="10" customWidth="1"/>
    <col min="11787" max="11787" width="18.85546875" style="10" customWidth="1"/>
    <col min="11788" max="11788" width="17.85546875" style="10" customWidth="1"/>
    <col min="11789" max="11789" width="20.28515625" style="10" customWidth="1"/>
    <col min="11790" max="11790" width="15.5703125" style="10" customWidth="1"/>
    <col min="11791" max="11792" width="16" style="10"/>
    <col min="11793" max="11793" width="23.140625" style="10" customWidth="1"/>
    <col min="11794" max="12033" width="16" style="10"/>
    <col min="12034" max="12034" width="10.42578125" style="10" customWidth="1"/>
    <col min="12035" max="12035" width="26.140625" style="10" customWidth="1"/>
    <col min="12036" max="12036" width="12.28515625" style="10" customWidth="1"/>
    <col min="12037" max="12037" width="9.42578125" style="10" customWidth="1"/>
    <col min="12038" max="12038" width="18.28515625" style="10" customWidth="1"/>
    <col min="12039" max="12039" width="10.5703125" style="10" customWidth="1"/>
    <col min="12040" max="12040" width="18.42578125" style="10" customWidth="1"/>
    <col min="12041" max="12041" width="10.7109375" style="10" customWidth="1"/>
    <col min="12042" max="12042" width="12" style="10" customWidth="1"/>
    <col min="12043" max="12043" width="18.85546875" style="10" customWidth="1"/>
    <col min="12044" max="12044" width="17.85546875" style="10" customWidth="1"/>
    <col min="12045" max="12045" width="20.28515625" style="10" customWidth="1"/>
    <col min="12046" max="12046" width="15.5703125" style="10" customWidth="1"/>
    <col min="12047" max="12048" width="16" style="10"/>
    <col min="12049" max="12049" width="23.140625" style="10" customWidth="1"/>
    <col min="12050" max="12289" width="16" style="10"/>
    <col min="12290" max="12290" width="10.42578125" style="10" customWidth="1"/>
    <col min="12291" max="12291" width="26.140625" style="10" customWidth="1"/>
    <col min="12292" max="12292" width="12.28515625" style="10" customWidth="1"/>
    <col min="12293" max="12293" width="9.42578125" style="10" customWidth="1"/>
    <col min="12294" max="12294" width="18.28515625" style="10" customWidth="1"/>
    <col min="12295" max="12295" width="10.5703125" style="10" customWidth="1"/>
    <col min="12296" max="12296" width="18.42578125" style="10" customWidth="1"/>
    <col min="12297" max="12297" width="10.7109375" style="10" customWidth="1"/>
    <col min="12298" max="12298" width="12" style="10" customWidth="1"/>
    <col min="12299" max="12299" width="18.85546875" style="10" customWidth="1"/>
    <col min="12300" max="12300" width="17.85546875" style="10" customWidth="1"/>
    <col min="12301" max="12301" width="20.28515625" style="10" customWidth="1"/>
    <col min="12302" max="12302" width="15.5703125" style="10" customWidth="1"/>
    <col min="12303" max="12304" width="16" style="10"/>
    <col min="12305" max="12305" width="23.140625" style="10" customWidth="1"/>
    <col min="12306" max="12545" width="16" style="10"/>
    <col min="12546" max="12546" width="10.42578125" style="10" customWidth="1"/>
    <col min="12547" max="12547" width="26.140625" style="10" customWidth="1"/>
    <col min="12548" max="12548" width="12.28515625" style="10" customWidth="1"/>
    <col min="12549" max="12549" width="9.42578125" style="10" customWidth="1"/>
    <col min="12550" max="12550" width="18.28515625" style="10" customWidth="1"/>
    <col min="12551" max="12551" width="10.5703125" style="10" customWidth="1"/>
    <col min="12552" max="12552" width="18.42578125" style="10" customWidth="1"/>
    <col min="12553" max="12553" width="10.7109375" style="10" customWidth="1"/>
    <col min="12554" max="12554" width="12" style="10" customWidth="1"/>
    <col min="12555" max="12555" width="18.85546875" style="10" customWidth="1"/>
    <col min="12556" max="12556" width="17.85546875" style="10" customWidth="1"/>
    <col min="12557" max="12557" width="20.28515625" style="10" customWidth="1"/>
    <col min="12558" max="12558" width="15.5703125" style="10" customWidth="1"/>
    <col min="12559" max="12560" width="16" style="10"/>
    <col min="12561" max="12561" width="23.140625" style="10" customWidth="1"/>
    <col min="12562" max="12801" width="16" style="10"/>
    <col min="12802" max="12802" width="10.42578125" style="10" customWidth="1"/>
    <col min="12803" max="12803" width="26.140625" style="10" customWidth="1"/>
    <col min="12804" max="12804" width="12.28515625" style="10" customWidth="1"/>
    <col min="12805" max="12805" width="9.42578125" style="10" customWidth="1"/>
    <col min="12806" max="12806" width="18.28515625" style="10" customWidth="1"/>
    <col min="12807" max="12807" width="10.5703125" style="10" customWidth="1"/>
    <col min="12808" max="12808" width="18.42578125" style="10" customWidth="1"/>
    <col min="12809" max="12809" width="10.7109375" style="10" customWidth="1"/>
    <col min="12810" max="12810" width="12" style="10" customWidth="1"/>
    <col min="12811" max="12811" width="18.85546875" style="10" customWidth="1"/>
    <col min="12812" max="12812" width="17.85546875" style="10" customWidth="1"/>
    <col min="12813" max="12813" width="20.28515625" style="10" customWidth="1"/>
    <col min="12814" max="12814" width="15.5703125" style="10" customWidth="1"/>
    <col min="12815" max="12816" width="16" style="10"/>
    <col min="12817" max="12817" width="23.140625" style="10" customWidth="1"/>
    <col min="12818" max="13057" width="16" style="10"/>
    <col min="13058" max="13058" width="10.42578125" style="10" customWidth="1"/>
    <col min="13059" max="13059" width="26.140625" style="10" customWidth="1"/>
    <col min="13060" max="13060" width="12.28515625" style="10" customWidth="1"/>
    <col min="13061" max="13061" width="9.42578125" style="10" customWidth="1"/>
    <col min="13062" max="13062" width="18.28515625" style="10" customWidth="1"/>
    <col min="13063" max="13063" width="10.5703125" style="10" customWidth="1"/>
    <col min="13064" max="13064" width="18.42578125" style="10" customWidth="1"/>
    <col min="13065" max="13065" width="10.7109375" style="10" customWidth="1"/>
    <col min="13066" max="13066" width="12" style="10" customWidth="1"/>
    <col min="13067" max="13067" width="18.85546875" style="10" customWidth="1"/>
    <col min="13068" max="13068" width="17.85546875" style="10" customWidth="1"/>
    <col min="13069" max="13069" width="20.28515625" style="10" customWidth="1"/>
    <col min="13070" max="13070" width="15.5703125" style="10" customWidth="1"/>
    <col min="13071" max="13072" width="16" style="10"/>
    <col min="13073" max="13073" width="23.140625" style="10" customWidth="1"/>
    <col min="13074" max="13313" width="16" style="10"/>
    <col min="13314" max="13314" width="10.42578125" style="10" customWidth="1"/>
    <col min="13315" max="13315" width="26.140625" style="10" customWidth="1"/>
    <col min="13316" max="13316" width="12.28515625" style="10" customWidth="1"/>
    <col min="13317" max="13317" width="9.42578125" style="10" customWidth="1"/>
    <col min="13318" max="13318" width="18.28515625" style="10" customWidth="1"/>
    <col min="13319" max="13319" width="10.5703125" style="10" customWidth="1"/>
    <col min="13320" max="13320" width="18.42578125" style="10" customWidth="1"/>
    <col min="13321" max="13321" width="10.7109375" style="10" customWidth="1"/>
    <col min="13322" max="13322" width="12" style="10" customWidth="1"/>
    <col min="13323" max="13323" width="18.85546875" style="10" customWidth="1"/>
    <col min="13324" max="13324" width="17.85546875" style="10" customWidth="1"/>
    <col min="13325" max="13325" width="20.28515625" style="10" customWidth="1"/>
    <col min="13326" max="13326" width="15.5703125" style="10" customWidth="1"/>
    <col min="13327" max="13328" width="16" style="10"/>
    <col min="13329" max="13329" width="23.140625" style="10" customWidth="1"/>
    <col min="13330" max="13569" width="16" style="10"/>
    <col min="13570" max="13570" width="10.42578125" style="10" customWidth="1"/>
    <col min="13571" max="13571" width="26.140625" style="10" customWidth="1"/>
    <col min="13572" max="13572" width="12.28515625" style="10" customWidth="1"/>
    <col min="13573" max="13573" width="9.42578125" style="10" customWidth="1"/>
    <col min="13574" max="13574" width="18.28515625" style="10" customWidth="1"/>
    <col min="13575" max="13575" width="10.5703125" style="10" customWidth="1"/>
    <col min="13576" max="13576" width="18.42578125" style="10" customWidth="1"/>
    <col min="13577" max="13577" width="10.7109375" style="10" customWidth="1"/>
    <col min="13578" max="13578" width="12" style="10" customWidth="1"/>
    <col min="13579" max="13579" width="18.85546875" style="10" customWidth="1"/>
    <col min="13580" max="13580" width="17.85546875" style="10" customWidth="1"/>
    <col min="13581" max="13581" width="20.28515625" style="10" customWidth="1"/>
    <col min="13582" max="13582" width="15.5703125" style="10" customWidth="1"/>
    <col min="13583" max="13584" width="16" style="10"/>
    <col min="13585" max="13585" width="23.140625" style="10" customWidth="1"/>
    <col min="13586" max="13825" width="16" style="10"/>
    <col min="13826" max="13826" width="10.42578125" style="10" customWidth="1"/>
    <col min="13827" max="13827" width="26.140625" style="10" customWidth="1"/>
    <col min="13828" max="13828" width="12.28515625" style="10" customWidth="1"/>
    <col min="13829" max="13829" width="9.42578125" style="10" customWidth="1"/>
    <col min="13830" max="13830" width="18.28515625" style="10" customWidth="1"/>
    <col min="13831" max="13831" width="10.5703125" style="10" customWidth="1"/>
    <col min="13832" max="13832" width="18.42578125" style="10" customWidth="1"/>
    <col min="13833" max="13833" width="10.7109375" style="10" customWidth="1"/>
    <col min="13834" max="13834" width="12" style="10" customWidth="1"/>
    <col min="13835" max="13835" width="18.85546875" style="10" customWidth="1"/>
    <col min="13836" max="13836" width="17.85546875" style="10" customWidth="1"/>
    <col min="13837" max="13837" width="20.28515625" style="10" customWidth="1"/>
    <col min="13838" max="13838" width="15.5703125" style="10" customWidth="1"/>
    <col min="13839" max="13840" width="16" style="10"/>
    <col min="13841" max="13841" width="23.140625" style="10" customWidth="1"/>
    <col min="13842" max="14081" width="16" style="10"/>
    <col min="14082" max="14082" width="10.42578125" style="10" customWidth="1"/>
    <col min="14083" max="14083" width="26.140625" style="10" customWidth="1"/>
    <col min="14084" max="14084" width="12.28515625" style="10" customWidth="1"/>
    <col min="14085" max="14085" width="9.42578125" style="10" customWidth="1"/>
    <col min="14086" max="14086" width="18.28515625" style="10" customWidth="1"/>
    <col min="14087" max="14087" width="10.5703125" style="10" customWidth="1"/>
    <col min="14088" max="14088" width="18.42578125" style="10" customWidth="1"/>
    <col min="14089" max="14089" width="10.7109375" style="10" customWidth="1"/>
    <col min="14090" max="14090" width="12" style="10" customWidth="1"/>
    <col min="14091" max="14091" width="18.85546875" style="10" customWidth="1"/>
    <col min="14092" max="14092" width="17.85546875" style="10" customWidth="1"/>
    <col min="14093" max="14093" width="20.28515625" style="10" customWidth="1"/>
    <col min="14094" max="14094" width="15.5703125" style="10" customWidth="1"/>
    <col min="14095" max="14096" width="16" style="10"/>
    <col min="14097" max="14097" width="23.140625" style="10" customWidth="1"/>
    <col min="14098" max="14337" width="16" style="10"/>
    <col min="14338" max="14338" width="10.42578125" style="10" customWidth="1"/>
    <col min="14339" max="14339" width="26.140625" style="10" customWidth="1"/>
    <col min="14340" max="14340" width="12.28515625" style="10" customWidth="1"/>
    <col min="14341" max="14341" width="9.42578125" style="10" customWidth="1"/>
    <col min="14342" max="14342" width="18.28515625" style="10" customWidth="1"/>
    <col min="14343" max="14343" width="10.5703125" style="10" customWidth="1"/>
    <col min="14344" max="14344" width="18.42578125" style="10" customWidth="1"/>
    <col min="14345" max="14345" width="10.7109375" style="10" customWidth="1"/>
    <col min="14346" max="14346" width="12" style="10" customWidth="1"/>
    <col min="14347" max="14347" width="18.85546875" style="10" customWidth="1"/>
    <col min="14348" max="14348" width="17.85546875" style="10" customWidth="1"/>
    <col min="14349" max="14349" width="20.28515625" style="10" customWidth="1"/>
    <col min="14350" max="14350" width="15.5703125" style="10" customWidth="1"/>
    <col min="14351" max="14352" width="16" style="10"/>
    <col min="14353" max="14353" width="23.140625" style="10" customWidth="1"/>
    <col min="14354" max="14593" width="16" style="10"/>
    <col min="14594" max="14594" width="10.42578125" style="10" customWidth="1"/>
    <col min="14595" max="14595" width="26.140625" style="10" customWidth="1"/>
    <col min="14596" max="14596" width="12.28515625" style="10" customWidth="1"/>
    <col min="14597" max="14597" width="9.42578125" style="10" customWidth="1"/>
    <col min="14598" max="14598" width="18.28515625" style="10" customWidth="1"/>
    <col min="14599" max="14599" width="10.5703125" style="10" customWidth="1"/>
    <col min="14600" max="14600" width="18.42578125" style="10" customWidth="1"/>
    <col min="14601" max="14601" width="10.7109375" style="10" customWidth="1"/>
    <col min="14602" max="14602" width="12" style="10" customWidth="1"/>
    <col min="14603" max="14603" width="18.85546875" style="10" customWidth="1"/>
    <col min="14604" max="14604" width="17.85546875" style="10" customWidth="1"/>
    <col min="14605" max="14605" width="20.28515625" style="10" customWidth="1"/>
    <col min="14606" max="14606" width="15.5703125" style="10" customWidth="1"/>
    <col min="14607" max="14608" width="16" style="10"/>
    <col min="14609" max="14609" width="23.140625" style="10" customWidth="1"/>
    <col min="14610" max="14849" width="16" style="10"/>
    <col min="14850" max="14850" width="10.42578125" style="10" customWidth="1"/>
    <col min="14851" max="14851" width="26.140625" style="10" customWidth="1"/>
    <col min="14852" max="14852" width="12.28515625" style="10" customWidth="1"/>
    <col min="14853" max="14853" width="9.42578125" style="10" customWidth="1"/>
    <col min="14854" max="14854" width="18.28515625" style="10" customWidth="1"/>
    <col min="14855" max="14855" width="10.5703125" style="10" customWidth="1"/>
    <col min="14856" max="14856" width="18.42578125" style="10" customWidth="1"/>
    <col min="14857" max="14857" width="10.7109375" style="10" customWidth="1"/>
    <col min="14858" max="14858" width="12" style="10" customWidth="1"/>
    <col min="14859" max="14859" width="18.85546875" style="10" customWidth="1"/>
    <col min="14860" max="14860" width="17.85546875" style="10" customWidth="1"/>
    <col min="14861" max="14861" width="20.28515625" style="10" customWidth="1"/>
    <col min="14862" max="14862" width="15.5703125" style="10" customWidth="1"/>
    <col min="14863" max="14864" width="16" style="10"/>
    <col min="14865" max="14865" width="23.140625" style="10" customWidth="1"/>
    <col min="14866" max="15105" width="16" style="10"/>
    <col min="15106" max="15106" width="10.42578125" style="10" customWidth="1"/>
    <col min="15107" max="15107" width="26.140625" style="10" customWidth="1"/>
    <col min="15108" max="15108" width="12.28515625" style="10" customWidth="1"/>
    <col min="15109" max="15109" width="9.42578125" style="10" customWidth="1"/>
    <col min="15110" max="15110" width="18.28515625" style="10" customWidth="1"/>
    <col min="15111" max="15111" width="10.5703125" style="10" customWidth="1"/>
    <col min="15112" max="15112" width="18.42578125" style="10" customWidth="1"/>
    <col min="15113" max="15113" width="10.7109375" style="10" customWidth="1"/>
    <col min="15114" max="15114" width="12" style="10" customWidth="1"/>
    <col min="15115" max="15115" width="18.85546875" style="10" customWidth="1"/>
    <col min="15116" max="15116" width="17.85546875" style="10" customWidth="1"/>
    <col min="15117" max="15117" width="20.28515625" style="10" customWidth="1"/>
    <col min="15118" max="15118" width="15.5703125" style="10" customWidth="1"/>
    <col min="15119" max="15120" width="16" style="10"/>
    <col min="15121" max="15121" width="23.140625" style="10" customWidth="1"/>
    <col min="15122" max="15361" width="16" style="10"/>
    <col min="15362" max="15362" width="10.42578125" style="10" customWidth="1"/>
    <col min="15363" max="15363" width="26.140625" style="10" customWidth="1"/>
    <col min="15364" max="15364" width="12.28515625" style="10" customWidth="1"/>
    <col min="15365" max="15365" width="9.42578125" style="10" customWidth="1"/>
    <col min="15366" max="15366" width="18.28515625" style="10" customWidth="1"/>
    <col min="15367" max="15367" width="10.5703125" style="10" customWidth="1"/>
    <col min="15368" max="15368" width="18.42578125" style="10" customWidth="1"/>
    <col min="15369" max="15369" width="10.7109375" style="10" customWidth="1"/>
    <col min="15370" max="15370" width="12" style="10" customWidth="1"/>
    <col min="15371" max="15371" width="18.85546875" style="10" customWidth="1"/>
    <col min="15372" max="15372" width="17.85546875" style="10" customWidth="1"/>
    <col min="15373" max="15373" width="20.28515625" style="10" customWidth="1"/>
    <col min="15374" max="15374" width="15.5703125" style="10" customWidth="1"/>
    <col min="15375" max="15376" width="16" style="10"/>
    <col min="15377" max="15377" width="23.140625" style="10" customWidth="1"/>
    <col min="15378" max="15617" width="16" style="10"/>
    <col min="15618" max="15618" width="10.42578125" style="10" customWidth="1"/>
    <col min="15619" max="15619" width="26.140625" style="10" customWidth="1"/>
    <col min="15620" max="15620" width="12.28515625" style="10" customWidth="1"/>
    <col min="15621" max="15621" width="9.42578125" style="10" customWidth="1"/>
    <col min="15622" max="15622" width="18.28515625" style="10" customWidth="1"/>
    <col min="15623" max="15623" width="10.5703125" style="10" customWidth="1"/>
    <col min="15624" max="15624" width="18.42578125" style="10" customWidth="1"/>
    <col min="15625" max="15625" width="10.7109375" style="10" customWidth="1"/>
    <col min="15626" max="15626" width="12" style="10" customWidth="1"/>
    <col min="15627" max="15627" width="18.85546875" style="10" customWidth="1"/>
    <col min="15628" max="15628" width="17.85546875" style="10" customWidth="1"/>
    <col min="15629" max="15629" width="20.28515625" style="10" customWidth="1"/>
    <col min="15630" max="15630" width="15.5703125" style="10" customWidth="1"/>
    <col min="15631" max="15632" width="16" style="10"/>
    <col min="15633" max="15633" width="23.140625" style="10" customWidth="1"/>
    <col min="15634" max="15873" width="16" style="10"/>
    <col min="15874" max="15874" width="10.42578125" style="10" customWidth="1"/>
    <col min="15875" max="15875" width="26.140625" style="10" customWidth="1"/>
    <col min="15876" max="15876" width="12.28515625" style="10" customWidth="1"/>
    <col min="15877" max="15877" width="9.42578125" style="10" customWidth="1"/>
    <col min="15878" max="15878" width="18.28515625" style="10" customWidth="1"/>
    <col min="15879" max="15879" width="10.5703125" style="10" customWidth="1"/>
    <col min="15880" max="15880" width="18.42578125" style="10" customWidth="1"/>
    <col min="15881" max="15881" width="10.7109375" style="10" customWidth="1"/>
    <col min="15882" max="15882" width="12" style="10" customWidth="1"/>
    <col min="15883" max="15883" width="18.85546875" style="10" customWidth="1"/>
    <col min="15884" max="15884" width="17.85546875" style="10" customWidth="1"/>
    <col min="15885" max="15885" width="20.28515625" style="10" customWidth="1"/>
    <col min="15886" max="15886" width="15.5703125" style="10" customWidth="1"/>
    <col min="15887" max="15888" width="16" style="10"/>
    <col min="15889" max="15889" width="23.140625" style="10" customWidth="1"/>
    <col min="15890" max="16129" width="16" style="10"/>
    <col min="16130" max="16130" width="10.42578125" style="10" customWidth="1"/>
    <col min="16131" max="16131" width="26.140625" style="10" customWidth="1"/>
    <col min="16132" max="16132" width="12.28515625" style="10" customWidth="1"/>
    <col min="16133" max="16133" width="9.42578125" style="10" customWidth="1"/>
    <col min="16134" max="16134" width="18.28515625" style="10" customWidth="1"/>
    <col min="16135" max="16135" width="10.5703125" style="10" customWidth="1"/>
    <col min="16136" max="16136" width="18.42578125" style="10" customWidth="1"/>
    <col min="16137" max="16137" width="10.7109375" style="10" customWidth="1"/>
    <col min="16138" max="16138" width="12" style="10" customWidth="1"/>
    <col min="16139" max="16139" width="18.85546875" style="10" customWidth="1"/>
    <col min="16140" max="16140" width="17.85546875" style="10" customWidth="1"/>
    <col min="16141" max="16141" width="20.28515625" style="10" customWidth="1"/>
    <col min="16142" max="16142" width="15.5703125" style="10" customWidth="1"/>
    <col min="16143" max="16144" width="16" style="10"/>
    <col min="16145" max="16145" width="23.140625" style="10" customWidth="1"/>
    <col min="16146" max="16384" width="16" style="10"/>
  </cols>
  <sheetData>
    <row r="1" spans="1:27" ht="12.75" customHeight="1" x14ac:dyDescent="0.2"/>
    <row r="2" spans="1:27" ht="30" customHeight="1" x14ac:dyDescent="0.2">
      <c r="A2" s="12" t="s">
        <v>73</v>
      </c>
      <c r="B2" s="13"/>
      <c r="C2" s="13"/>
      <c r="O2" s="14"/>
      <c r="P2" s="15"/>
      <c r="Q2" s="16"/>
    </row>
    <row r="3" spans="1:27" ht="30" customHeight="1" x14ac:dyDescent="0.2">
      <c r="A3" s="17"/>
      <c r="B3" s="214" t="s">
        <v>6</v>
      </c>
      <c r="C3" s="215"/>
      <c r="D3" s="216"/>
      <c r="E3" s="214" t="s">
        <v>7</v>
      </c>
      <c r="F3" s="216"/>
      <c r="G3" s="18" t="s">
        <v>8</v>
      </c>
      <c r="H3" s="214" t="s">
        <v>9</v>
      </c>
      <c r="I3" s="215"/>
      <c r="J3" s="216"/>
      <c r="K3" s="214" t="s">
        <v>10</v>
      </c>
      <c r="L3" s="216"/>
      <c r="M3" s="18" t="s">
        <v>11</v>
      </c>
      <c r="N3" s="15"/>
    </row>
    <row r="4" spans="1:27" ht="30" customHeight="1" x14ac:dyDescent="0.2">
      <c r="A4" s="17" t="s">
        <v>12</v>
      </c>
      <c r="B4" s="19" t="s">
        <v>90</v>
      </c>
      <c r="C4" s="19" t="s">
        <v>61</v>
      </c>
      <c r="D4" s="19" t="s">
        <v>4</v>
      </c>
      <c r="E4" s="19" t="s">
        <v>90</v>
      </c>
      <c r="F4" s="19" t="s">
        <v>61</v>
      </c>
      <c r="G4" s="20" t="s">
        <v>13</v>
      </c>
      <c r="H4" s="21" t="s">
        <v>90</v>
      </c>
      <c r="I4" s="21" t="s">
        <v>61</v>
      </c>
      <c r="J4" s="21" t="s">
        <v>4</v>
      </c>
      <c r="K4" s="19" t="s">
        <v>90</v>
      </c>
      <c r="L4" s="19" t="s">
        <v>61</v>
      </c>
      <c r="M4" s="20" t="s">
        <v>13</v>
      </c>
      <c r="N4" s="15"/>
      <c r="O4" s="10" t="s">
        <v>14</v>
      </c>
      <c r="P4" s="10" t="s">
        <v>14</v>
      </c>
    </row>
    <row r="5" spans="1:27" ht="18" customHeight="1" x14ac:dyDescent="0.2">
      <c r="A5" s="22" t="s">
        <v>76</v>
      </c>
      <c r="B5" s="23">
        <v>522</v>
      </c>
      <c r="C5" s="23">
        <v>524</v>
      </c>
      <c r="D5" s="24">
        <f t="shared" ref="D5:D6" si="0">B5+C5</f>
        <v>1046</v>
      </c>
      <c r="E5" s="25">
        <v>36</v>
      </c>
      <c r="F5" s="25">
        <v>21</v>
      </c>
      <c r="G5" s="26">
        <v>1</v>
      </c>
      <c r="H5" s="27">
        <f t="shared" ref="H5:H6" si="1">B5*G5</f>
        <v>522</v>
      </c>
      <c r="I5" s="27">
        <f t="shared" ref="I5:I6" si="2">C5*G5</f>
        <v>524</v>
      </c>
      <c r="J5" s="27">
        <f>H5+I5</f>
        <v>1046</v>
      </c>
      <c r="K5" s="28">
        <f>E5/H5</f>
        <v>6.8965517241379309E-2</v>
      </c>
      <c r="L5" s="28">
        <f>F5/I5</f>
        <v>4.0076335877862593E-2</v>
      </c>
      <c r="M5" s="29">
        <v>64.5</v>
      </c>
      <c r="N5" s="30">
        <f t="shared" ref="N5:N6" si="3">M5*D5</f>
        <v>67467</v>
      </c>
      <c r="O5" s="31" t="str">
        <f t="shared" ref="O5:O7" si="4">CONCATENATE(E5," ",$O$4," ",B5)</f>
        <v>36 / 522</v>
      </c>
      <c r="P5" s="31" t="str">
        <f t="shared" ref="P5:P7" si="5">CONCATENATE(F5," ",$P$4," ",C5)</f>
        <v>21 / 524</v>
      </c>
    </row>
    <row r="6" spans="1:27" ht="18" customHeight="1" x14ac:dyDescent="0.2">
      <c r="A6" s="22" t="s">
        <v>77</v>
      </c>
      <c r="B6" s="23">
        <v>203</v>
      </c>
      <c r="C6" s="23">
        <v>203</v>
      </c>
      <c r="D6" s="24">
        <f t="shared" si="0"/>
        <v>406</v>
      </c>
      <c r="E6" s="25">
        <v>11</v>
      </c>
      <c r="F6" s="25">
        <v>6</v>
      </c>
      <c r="G6" s="26">
        <v>0.5</v>
      </c>
      <c r="H6" s="27">
        <f t="shared" si="1"/>
        <v>101.5</v>
      </c>
      <c r="I6" s="27">
        <f t="shared" si="2"/>
        <v>101.5</v>
      </c>
      <c r="J6" s="27">
        <f t="shared" ref="J6" si="6">H6+I6</f>
        <v>203</v>
      </c>
      <c r="K6" s="28">
        <f t="shared" ref="K6:L7" si="7">E6/H6</f>
        <v>0.10837438423645321</v>
      </c>
      <c r="L6" s="28">
        <f t="shared" si="7"/>
        <v>5.9113300492610835E-2</v>
      </c>
      <c r="M6" s="29">
        <v>67.5</v>
      </c>
      <c r="N6" s="30">
        <f t="shared" si="3"/>
        <v>27405</v>
      </c>
      <c r="O6" s="31" t="str">
        <f t="shared" si="4"/>
        <v>11 / 203</v>
      </c>
      <c r="P6" s="31" t="str">
        <f t="shared" si="5"/>
        <v>6 / 203</v>
      </c>
    </row>
    <row r="7" spans="1:27" ht="18" customHeight="1" x14ac:dyDescent="0.2">
      <c r="A7" s="32">
        <f>COUNT(B5:B6)</f>
        <v>2</v>
      </c>
      <c r="B7" s="33">
        <f>SUM(B5:B6)</f>
        <v>725</v>
      </c>
      <c r="C7" s="33">
        <f>SUM(C5:C6)</f>
        <v>727</v>
      </c>
      <c r="D7" s="33">
        <f>SUM(D5:D6)</f>
        <v>1452</v>
      </c>
      <c r="E7" s="34">
        <f>SUM(E5:E6)</f>
        <v>47</v>
      </c>
      <c r="F7" s="34">
        <f>SUM(F5:F6)</f>
        <v>27</v>
      </c>
      <c r="G7" s="182">
        <f>J7/D7</f>
        <v>0.86019283746556474</v>
      </c>
      <c r="H7" s="35">
        <f>SUM(H5:H6)</f>
        <v>623.5</v>
      </c>
      <c r="I7" s="35">
        <f>SUM(I5:I6)</f>
        <v>625.5</v>
      </c>
      <c r="J7" s="35">
        <f>SUM(J5:J6)</f>
        <v>1249</v>
      </c>
      <c r="K7" s="36">
        <f t="shared" si="7"/>
        <v>7.5380914194065757E-2</v>
      </c>
      <c r="L7" s="37">
        <f>F7/I7</f>
        <v>4.3165467625899283E-2</v>
      </c>
      <c r="M7" s="38">
        <f>N7/D7</f>
        <v>65.338842975206617</v>
      </c>
      <c r="N7" s="39">
        <f>SUM(N5:N6)</f>
        <v>94872</v>
      </c>
      <c r="O7" s="40" t="str">
        <f t="shared" si="4"/>
        <v>47 / 725</v>
      </c>
      <c r="P7" s="40" t="str">
        <f t="shared" si="5"/>
        <v>27 / 727</v>
      </c>
    </row>
    <row r="8" spans="1:27" ht="21" customHeight="1" x14ac:dyDescent="0.2">
      <c r="D8" s="41"/>
      <c r="E8" s="41"/>
      <c r="F8" s="42"/>
    </row>
    <row r="9" spans="1:27" ht="21" customHeight="1" thickBot="1" x14ac:dyDescent="0.25">
      <c r="D9" s="41"/>
      <c r="E9" s="41"/>
    </row>
    <row r="10" spans="1:27" ht="30" customHeight="1" thickBot="1" x14ac:dyDescent="0.25">
      <c r="A10" s="219" t="s">
        <v>74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1"/>
    </row>
    <row r="11" spans="1:27" ht="38.25" customHeight="1" thickBot="1" x14ac:dyDescent="0.25">
      <c r="A11" s="212" t="s">
        <v>15</v>
      </c>
      <c r="B11" s="212" t="s">
        <v>16</v>
      </c>
      <c r="C11" s="217" t="s">
        <v>17</v>
      </c>
      <c r="D11" s="212" t="s">
        <v>18</v>
      </c>
      <c r="E11" s="212" t="s">
        <v>19</v>
      </c>
      <c r="F11" s="212" t="s">
        <v>91</v>
      </c>
      <c r="G11" s="212" t="s">
        <v>92</v>
      </c>
      <c r="H11" s="212" t="s">
        <v>62</v>
      </c>
      <c r="I11" s="212" t="s">
        <v>63</v>
      </c>
      <c r="J11" s="212" t="s">
        <v>20</v>
      </c>
      <c r="K11" s="212" t="s">
        <v>21</v>
      </c>
      <c r="L11" s="225" t="s">
        <v>22</v>
      </c>
      <c r="M11" s="226"/>
      <c r="N11" s="226"/>
      <c r="O11" s="227"/>
    </row>
    <row r="12" spans="1:27" ht="40.5" customHeight="1" thickBot="1" x14ac:dyDescent="0.25">
      <c r="A12" s="213"/>
      <c r="B12" s="213"/>
      <c r="C12" s="218"/>
      <c r="D12" s="213"/>
      <c r="E12" s="213"/>
      <c r="F12" s="213"/>
      <c r="G12" s="213"/>
      <c r="H12" s="213"/>
      <c r="I12" s="213"/>
      <c r="J12" s="213"/>
      <c r="K12" s="213"/>
      <c r="L12" s="43" t="s">
        <v>23</v>
      </c>
      <c r="M12" s="44" t="s">
        <v>24</v>
      </c>
      <c r="N12" s="45" t="s">
        <v>25</v>
      </c>
      <c r="O12" s="46" t="s">
        <v>26</v>
      </c>
    </row>
    <row r="13" spans="1:27" ht="58.5" customHeight="1" x14ac:dyDescent="0.25">
      <c r="A13" s="228">
        <v>8</v>
      </c>
      <c r="B13" s="47" t="s">
        <v>76</v>
      </c>
      <c r="C13" s="48" t="s">
        <v>27</v>
      </c>
      <c r="D13" s="49"/>
      <c r="E13" s="50">
        <f>G5</f>
        <v>1</v>
      </c>
      <c r="F13" s="51" t="str">
        <f>O5</f>
        <v>36 / 522</v>
      </c>
      <c r="G13" s="52">
        <f>K5</f>
        <v>6.8965517241379309E-2</v>
      </c>
      <c r="H13" s="51" t="str">
        <f>P5</f>
        <v>21 / 524</v>
      </c>
      <c r="I13" s="52">
        <f t="shared" ref="I13:J15" si="8">L5</f>
        <v>4.0076335877862593E-2</v>
      </c>
      <c r="J13" s="50">
        <f t="shared" si="8"/>
        <v>64.5</v>
      </c>
      <c r="K13" s="53">
        <v>0.77600000000000002</v>
      </c>
      <c r="L13" s="54" t="s">
        <v>144</v>
      </c>
      <c r="M13" s="209" t="s">
        <v>145</v>
      </c>
      <c r="N13" s="210" t="s">
        <v>146</v>
      </c>
      <c r="O13" s="55"/>
      <c r="S13" s="181">
        <v>1.7208538587848934</v>
      </c>
      <c r="T13" s="10">
        <v>7.1572719637999979E-2</v>
      </c>
      <c r="U13" s="10">
        <v>0.26753078259893753</v>
      </c>
      <c r="V13" s="10">
        <v>1.9599639845400538</v>
      </c>
      <c r="W13" s="10">
        <v>1.8469898521358052E-2</v>
      </c>
      <c r="X13" s="10">
        <v>1.0671809310650082</v>
      </c>
      <c r="Y13" s="10">
        <v>1.0186415220920544</v>
      </c>
      <c r="Z13" s="10">
        <v>2.907172417795354</v>
      </c>
      <c r="AA13" s="10" t="s">
        <v>103</v>
      </c>
    </row>
    <row r="14" spans="1:27" ht="58.5" customHeight="1" x14ac:dyDescent="0.25">
      <c r="A14" s="229"/>
      <c r="B14" s="56" t="s">
        <v>77</v>
      </c>
      <c r="C14" s="48" t="s">
        <v>27</v>
      </c>
      <c r="D14" s="49"/>
      <c r="E14" s="50">
        <f>G6</f>
        <v>0.5</v>
      </c>
      <c r="F14" s="51" t="str">
        <f>O6</f>
        <v>11 / 203</v>
      </c>
      <c r="G14" s="52">
        <f>K6</f>
        <v>0.10837438423645321</v>
      </c>
      <c r="H14" s="51" t="str">
        <f>P6</f>
        <v>6 / 203</v>
      </c>
      <c r="I14" s="52">
        <f t="shared" si="8"/>
        <v>5.9113300492610835E-2</v>
      </c>
      <c r="J14" s="50">
        <f t="shared" si="8"/>
        <v>67.5</v>
      </c>
      <c r="K14" s="53">
        <v>0.224</v>
      </c>
      <c r="L14" s="54" t="s">
        <v>104</v>
      </c>
      <c r="M14" s="209" t="s">
        <v>147</v>
      </c>
      <c r="N14" s="209" t="s">
        <v>148</v>
      </c>
      <c r="O14" s="55"/>
      <c r="S14" s="181">
        <v>1.8333333333333335</v>
      </c>
      <c r="T14" s="10">
        <v>0.24772354082698911</v>
      </c>
      <c r="U14" s="10">
        <v>0.49771833483104588</v>
      </c>
      <c r="V14" s="10">
        <v>1.9599639845400538</v>
      </c>
      <c r="W14" s="10">
        <v>-0.36937420714378177</v>
      </c>
      <c r="X14" s="10">
        <v>1.5816637398391655</v>
      </c>
      <c r="Y14" s="10">
        <v>0.69116672252677891</v>
      </c>
      <c r="Z14" s="10">
        <v>4.8630399176982149</v>
      </c>
      <c r="AA14" s="10" t="s">
        <v>104</v>
      </c>
    </row>
    <row r="15" spans="1:27" ht="30" customHeight="1" x14ac:dyDescent="0.2">
      <c r="A15" s="57" t="s">
        <v>28</v>
      </c>
      <c r="B15" s="58">
        <f>COUNT(E13:E14)</f>
        <v>2</v>
      </c>
      <c r="C15" s="59"/>
      <c r="D15" s="199" t="s">
        <v>69</v>
      </c>
      <c r="E15" s="183">
        <f>G7</f>
        <v>0.86019283746556474</v>
      </c>
      <c r="F15" s="61" t="str">
        <f>O7</f>
        <v>47 / 725</v>
      </c>
      <c r="G15" s="62">
        <f>K7</f>
        <v>7.5380914194065757E-2</v>
      </c>
      <c r="H15" s="61" t="str">
        <f>P7</f>
        <v>27 / 727</v>
      </c>
      <c r="I15" s="62">
        <f t="shared" si="8"/>
        <v>4.3165467625899283E-2</v>
      </c>
      <c r="J15" s="60">
        <f t="shared" si="8"/>
        <v>65.338842975206617</v>
      </c>
      <c r="K15" s="63">
        <v>1</v>
      </c>
      <c r="L15" s="64" t="s">
        <v>105</v>
      </c>
      <c r="M15" s="41"/>
      <c r="N15" s="65"/>
      <c r="O15" s="66"/>
      <c r="S15" s="181">
        <v>1.7454513736604222</v>
      </c>
      <c r="T15" s="10">
        <v>5.5529142463248048E-2</v>
      </c>
      <c r="U15" s="10">
        <v>0.23564622310414407</v>
      </c>
      <c r="V15" s="10">
        <v>1.9599639845400538</v>
      </c>
      <c r="W15" s="10">
        <v>9.5155078682985172E-2</v>
      </c>
      <c r="X15" s="10">
        <v>1.0188797863441201</v>
      </c>
      <c r="Y15" s="10">
        <v>1.0998294019968391</v>
      </c>
      <c r="Z15" s="10">
        <v>2.7700899326811741</v>
      </c>
      <c r="AA15" s="10" t="s">
        <v>105</v>
      </c>
    </row>
    <row r="16" spans="1:27" ht="7.5" customHeight="1" thickBot="1" x14ac:dyDescent="0.25">
      <c r="A16" s="67"/>
      <c r="B16" s="67"/>
      <c r="C16" s="68"/>
      <c r="D16" s="69"/>
      <c r="E16" s="31"/>
      <c r="F16" s="70"/>
      <c r="G16" s="71"/>
      <c r="H16" s="70"/>
      <c r="I16" s="72"/>
      <c r="J16" s="73"/>
      <c r="L16" s="41"/>
      <c r="M16" s="65"/>
      <c r="N16" s="65"/>
    </row>
    <row r="17" spans="1:26" s="16" customFormat="1" ht="46.5" customHeight="1" thickBot="1" x14ac:dyDescent="0.25">
      <c r="A17" s="74"/>
      <c r="B17" s="230" t="s">
        <v>64</v>
      </c>
      <c r="C17" s="231"/>
      <c r="D17" s="231"/>
      <c r="E17" s="231"/>
      <c r="F17" s="231"/>
      <c r="G17" s="231"/>
      <c r="H17" s="231"/>
      <c r="I17" s="232"/>
      <c r="J17" s="185" t="s">
        <v>93</v>
      </c>
      <c r="K17" s="186" t="s">
        <v>66</v>
      </c>
      <c r="L17" s="187" t="s">
        <v>23</v>
      </c>
      <c r="M17" s="188" t="s">
        <v>24</v>
      </c>
      <c r="N17" s="189" t="s">
        <v>25</v>
      </c>
      <c r="O17" s="65"/>
      <c r="T17" s="16" t="s">
        <v>67</v>
      </c>
      <c r="U17" s="16">
        <v>4.3026527297494637</v>
      </c>
      <c r="X17" s="16" t="s">
        <v>5</v>
      </c>
      <c r="Y17" s="16">
        <v>0.17713035688696085</v>
      </c>
      <c r="Z17" s="16">
        <v>6.096550042969815</v>
      </c>
    </row>
    <row r="18" spans="1:26" ht="24.95" customHeight="1" thickBot="1" x14ac:dyDescent="0.25">
      <c r="A18" s="82" t="s">
        <v>29</v>
      </c>
      <c r="B18" s="190" t="s">
        <v>30</v>
      </c>
      <c r="C18" s="191">
        <f>I15*E15</f>
        <v>3.7130626077650282E-2</v>
      </c>
      <c r="D18" s="192" t="s">
        <v>31</v>
      </c>
      <c r="E18" s="193"/>
      <c r="F18" s="194"/>
      <c r="G18" s="195">
        <f>E15</f>
        <v>0.86019283746556474</v>
      </c>
      <c r="H18" s="192" t="s">
        <v>32</v>
      </c>
      <c r="I18" s="196"/>
      <c r="J18" s="75" t="s">
        <v>106</v>
      </c>
      <c r="K18" s="76" t="s">
        <v>107</v>
      </c>
      <c r="L18" s="77" t="s">
        <v>108</v>
      </c>
      <c r="M18" s="78" t="s">
        <v>109</v>
      </c>
      <c r="N18" s="207" t="s">
        <v>110</v>
      </c>
      <c r="O18" s="87" t="s">
        <v>102</v>
      </c>
    </row>
    <row r="19" spans="1:26" ht="9" customHeight="1" thickBot="1" x14ac:dyDescent="0.35">
      <c r="A19" s="11"/>
      <c r="C19" s="10"/>
      <c r="L19" s="79"/>
      <c r="M19" s="80"/>
      <c r="O19" s="81"/>
    </row>
    <row r="20" spans="1:26" ht="47.25" customHeight="1" thickBot="1" x14ac:dyDescent="0.35">
      <c r="A20" s="11"/>
      <c r="B20" s="236" t="s">
        <v>65</v>
      </c>
      <c r="C20" s="237"/>
      <c r="D20" s="237"/>
      <c r="E20" s="237"/>
      <c r="F20" s="237"/>
      <c r="G20" s="237"/>
      <c r="H20" s="237"/>
      <c r="I20" s="238"/>
      <c r="J20" s="185" t="s">
        <v>93</v>
      </c>
      <c r="K20" s="186" t="s">
        <v>66</v>
      </c>
      <c r="L20" s="187" t="s">
        <v>23</v>
      </c>
      <c r="M20" s="188" t="s">
        <v>24</v>
      </c>
      <c r="N20" s="189" t="s">
        <v>25</v>
      </c>
      <c r="O20" s="81"/>
    </row>
    <row r="21" spans="1:26" ht="27" customHeight="1" thickBot="1" x14ac:dyDescent="0.25">
      <c r="A21" s="82" t="s">
        <v>29</v>
      </c>
      <c r="B21" s="190" t="s">
        <v>30</v>
      </c>
      <c r="C21" s="191">
        <f>I15</f>
        <v>4.3165467625899283E-2</v>
      </c>
      <c r="D21" s="192" t="s">
        <v>31</v>
      </c>
      <c r="E21" s="193"/>
      <c r="F21" s="194"/>
      <c r="G21" s="195">
        <f>E15</f>
        <v>0.86019283746556474</v>
      </c>
      <c r="H21" s="192" t="s">
        <v>32</v>
      </c>
      <c r="I21" s="196"/>
      <c r="J21" s="83" t="s">
        <v>106</v>
      </c>
      <c r="K21" s="84" t="s">
        <v>107</v>
      </c>
      <c r="L21" s="85" t="s">
        <v>108</v>
      </c>
      <c r="M21" s="86" t="s">
        <v>109</v>
      </c>
      <c r="N21" s="207" t="s">
        <v>110</v>
      </c>
      <c r="O21" s="87" t="s">
        <v>102</v>
      </c>
    </row>
    <row r="22" spans="1:26" ht="12" customHeight="1" thickBot="1" x14ac:dyDescent="0.25">
      <c r="A22" s="88"/>
      <c r="B22" s="89"/>
      <c r="C22" s="90"/>
      <c r="D22" s="91"/>
      <c r="E22" s="91"/>
      <c r="F22" s="91"/>
      <c r="G22" s="91"/>
      <c r="H22" s="92"/>
      <c r="I22" s="91"/>
      <c r="J22" s="93"/>
      <c r="K22" s="93"/>
      <c r="L22" s="94"/>
      <c r="M22" s="94"/>
      <c r="N22" s="94"/>
      <c r="O22" s="94"/>
    </row>
    <row r="23" spans="1:26" ht="27" customHeight="1" thickBot="1" x14ac:dyDescent="0.25">
      <c r="A23" s="88"/>
      <c r="B23" s="89"/>
      <c r="C23" s="90"/>
      <c r="D23" s="91"/>
      <c r="E23" s="91"/>
      <c r="F23" s="91"/>
      <c r="G23" s="91"/>
      <c r="H23" s="92"/>
      <c r="I23" s="95"/>
      <c r="J23" s="96"/>
      <c r="K23" s="97" t="s">
        <v>33</v>
      </c>
      <c r="L23" s="197" t="s">
        <v>71</v>
      </c>
      <c r="M23" s="94"/>
      <c r="N23" s="94"/>
      <c r="O23" s="94"/>
    </row>
    <row r="24" spans="1:26" ht="28.5" customHeight="1" x14ac:dyDescent="0.2">
      <c r="I24" s="98"/>
      <c r="J24" s="98"/>
      <c r="K24" s="98"/>
    </row>
    <row r="25" spans="1:26" ht="27.75" customHeight="1" x14ac:dyDescent="0.2">
      <c r="A25" s="205" t="s">
        <v>79</v>
      </c>
      <c r="B25" s="211" t="s">
        <v>0</v>
      </c>
      <c r="C25" s="211"/>
      <c r="D25" s="211"/>
      <c r="E25" s="211" t="s">
        <v>1</v>
      </c>
      <c r="F25" s="211"/>
      <c r="G25" s="211"/>
      <c r="H25" s="99"/>
      <c r="I25" s="98"/>
      <c r="J25" s="98"/>
      <c r="K25" s="98"/>
    </row>
    <row r="26" spans="1:26" ht="24" customHeight="1" x14ac:dyDescent="0.2">
      <c r="A26" s="206" t="s">
        <v>68</v>
      </c>
      <c r="B26" s="6" t="s">
        <v>2</v>
      </c>
      <c r="C26" s="6" t="s">
        <v>3</v>
      </c>
      <c r="D26" s="6" t="s">
        <v>4</v>
      </c>
      <c r="E26" s="6" t="s">
        <v>2</v>
      </c>
      <c r="F26" s="6" t="s">
        <v>3</v>
      </c>
      <c r="G26" s="6" t="s">
        <v>4</v>
      </c>
      <c r="H26" s="99"/>
      <c r="I26" s="100"/>
      <c r="J26" s="100"/>
      <c r="K26" s="100"/>
      <c r="L26" s="101"/>
      <c r="M26" s="101"/>
      <c r="N26" s="101"/>
    </row>
    <row r="27" spans="1:26" ht="15.75" customHeight="1" x14ac:dyDescent="0.2">
      <c r="A27" s="7" t="s">
        <v>76</v>
      </c>
      <c r="B27" s="201">
        <v>36</v>
      </c>
      <c r="C27" s="202">
        <f>D27-B27</f>
        <v>486</v>
      </c>
      <c r="D27" s="203">
        <v>522</v>
      </c>
      <c r="E27" s="201">
        <v>21</v>
      </c>
      <c r="F27" s="202">
        <f>G27-E27</f>
        <v>503</v>
      </c>
      <c r="G27" s="203">
        <v>524</v>
      </c>
      <c r="H27" s="102"/>
      <c r="I27" s="103"/>
    </row>
    <row r="28" spans="1:26" ht="15.75" customHeight="1" x14ac:dyDescent="0.2">
      <c r="A28" s="7" t="s">
        <v>77</v>
      </c>
      <c r="B28" s="201">
        <v>11</v>
      </c>
      <c r="C28" s="202">
        <f t="shared" ref="C28" si="9">D28-B28</f>
        <v>192</v>
      </c>
      <c r="D28" s="203">
        <v>203</v>
      </c>
      <c r="E28" s="201">
        <v>6</v>
      </c>
      <c r="F28" s="202">
        <f t="shared" ref="F28" si="10">G28-E28</f>
        <v>197</v>
      </c>
      <c r="G28" s="203">
        <v>203</v>
      </c>
      <c r="H28" s="102"/>
      <c r="I28" s="103"/>
    </row>
    <row r="29" spans="1:26" ht="15.75" customHeight="1" x14ac:dyDescent="0.2">
      <c r="A29" s="9">
        <f>COUNT(B27:B28)</f>
        <v>2</v>
      </c>
      <c r="B29" s="204">
        <f t="shared" ref="B29:G29" si="11">SUM(B27:B28)</f>
        <v>47</v>
      </c>
      <c r="C29" s="204">
        <f t="shared" si="11"/>
        <v>678</v>
      </c>
      <c r="D29" s="204">
        <f t="shared" si="11"/>
        <v>725</v>
      </c>
      <c r="E29" s="204">
        <f t="shared" si="11"/>
        <v>27</v>
      </c>
      <c r="F29" s="204">
        <f t="shared" si="11"/>
        <v>700</v>
      </c>
      <c r="G29" s="204">
        <f t="shared" si="11"/>
        <v>727</v>
      </c>
      <c r="H29" s="104"/>
      <c r="I29" s="103"/>
    </row>
    <row r="30" spans="1:26" ht="15.75" customHeight="1" x14ac:dyDescent="0.2">
      <c r="B30" s="105"/>
      <c r="C30" s="105"/>
      <c r="D30" s="105"/>
      <c r="E30" s="105"/>
      <c r="F30" s="106"/>
      <c r="G30" s="107"/>
      <c r="H30" s="105"/>
      <c r="I30" s="103"/>
    </row>
    <row r="31" spans="1:26" ht="15.75" customHeight="1" x14ac:dyDescent="0.2">
      <c r="B31" s="105"/>
      <c r="C31" s="105"/>
      <c r="D31" s="105"/>
      <c r="E31" s="105"/>
      <c r="F31" s="105"/>
      <c r="G31" s="105"/>
      <c r="H31" s="105"/>
      <c r="I31" s="103"/>
    </row>
    <row r="32" spans="1:26" ht="15.75" customHeight="1" x14ac:dyDescent="0.2">
      <c r="B32" s="105"/>
      <c r="C32" s="105"/>
      <c r="D32" s="105"/>
      <c r="E32" s="105"/>
      <c r="F32" s="105"/>
      <c r="G32" s="105"/>
      <c r="H32" s="105"/>
      <c r="I32" s="103"/>
    </row>
    <row r="33" spans="1:9" ht="15.75" customHeight="1" x14ac:dyDescent="0.2">
      <c r="I33" s="103"/>
    </row>
    <row r="34" spans="1:9" ht="15.75" customHeight="1" thickBot="1" x14ac:dyDescent="0.25"/>
    <row r="35" spans="1:9" ht="28.5" customHeight="1" thickBot="1" x14ac:dyDescent="0.25">
      <c r="A35" s="1"/>
      <c r="B35" s="108" t="s">
        <v>34</v>
      </c>
      <c r="C35" s="109">
        <f>A36</f>
        <v>4.3165467625899283E-2</v>
      </c>
      <c r="D35" s="222" t="s">
        <v>35</v>
      </c>
      <c r="E35" s="223"/>
      <c r="F35" s="224"/>
      <c r="H35" s="110"/>
    </row>
    <row r="36" spans="1:9" ht="28.5" customHeight="1" thickBot="1" x14ac:dyDescent="0.25">
      <c r="A36" s="111">
        <f>I15</f>
        <v>4.3165467625899283E-2</v>
      </c>
      <c r="B36" s="112" t="s">
        <v>36</v>
      </c>
      <c r="C36" s="1"/>
      <c r="D36" s="113" t="s">
        <v>37</v>
      </c>
      <c r="E36" s="114" t="s">
        <v>38</v>
      </c>
      <c r="F36" s="113" t="s">
        <v>39</v>
      </c>
    </row>
    <row r="37" spans="1:9" ht="28.5" customHeight="1" thickBot="1" x14ac:dyDescent="0.25">
      <c r="A37" s="115">
        <f>E15</f>
        <v>0.86019283746556474</v>
      </c>
      <c r="B37" s="116" t="s">
        <v>40</v>
      </c>
      <c r="C37" s="5"/>
      <c r="D37" s="117">
        <f>S15</f>
        <v>1.7454513736604222</v>
      </c>
      <c r="E37" s="118">
        <f>Y15</f>
        <v>1.0998294019968391</v>
      </c>
      <c r="F37" s="118">
        <f>Z15</f>
        <v>2.7700899326811741</v>
      </c>
      <c r="G37" s="5"/>
    </row>
    <row r="38" spans="1:9" ht="28.5" hidden="1" customHeight="1" x14ac:dyDescent="0.2">
      <c r="A38" s="120"/>
      <c r="B38" s="112"/>
      <c r="C38" s="1"/>
      <c r="D38" s="1"/>
      <c r="E38" s="1"/>
      <c r="F38" s="1"/>
      <c r="G38" s="1"/>
    </row>
    <row r="39" spans="1:9" ht="28.5" hidden="1" customHeight="1" x14ac:dyDescent="0.2">
      <c r="A39" s="120"/>
      <c r="B39" s="121" t="s">
        <v>41</v>
      </c>
      <c r="C39" s="122"/>
      <c r="D39" s="123">
        <f>C35*D37</f>
        <v>7.5343224762320388E-2</v>
      </c>
      <c r="E39" s="124">
        <f>C35*E37</f>
        <v>4.7474650445906728E-2</v>
      </c>
      <c r="F39" s="125">
        <f>C35*F37</f>
        <v>0.11957222730997874</v>
      </c>
      <c r="G39" s="1"/>
    </row>
    <row r="40" spans="1:9" ht="28.5" hidden="1" customHeight="1" x14ac:dyDescent="0.2">
      <c r="A40" s="120"/>
      <c r="B40" s="112"/>
      <c r="C40" s="1"/>
      <c r="D40" s="1"/>
      <c r="E40" s="1"/>
      <c r="F40" s="1"/>
      <c r="G40" s="1"/>
    </row>
    <row r="41" spans="1:9" ht="28.5" hidden="1" customHeight="1" x14ac:dyDescent="0.2">
      <c r="A41" s="120"/>
      <c r="B41" s="126"/>
      <c r="C41" s="127" t="s">
        <v>24</v>
      </c>
      <c r="D41" s="128">
        <f>C35-D39</f>
        <v>-3.2177757136421105E-2</v>
      </c>
      <c r="E41" s="129">
        <f>C35-F39</f>
        <v>-7.6406759684079451E-2</v>
      </c>
      <c r="F41" s="130">
        <f>C35-E39</f>
        <v>-4.3091828200074456E-3</v>
      </c>
      <c r="G41" s="1"/>
    </row>
    <row r="42" spans="1:9" ht="28.5" hidden="1" customHeight="1" x14ac:dyDescent="0.2">
      <c r="A42" s="120"/>
      <c r="B42" s="131"/>
      <c r="C42" s="132" t="s">
        <v>25</v>
      </c>
      <c r="D42" s="133">
        <f>1/D41</f>
        <v>-31.077368001765663</v>
      </c>
      <c r="E42" s="134">
        <f>1/F41</f>
        <v>-232.06256076140954</v>
      </c>
      <c r="F42" s="135">
        <f>1/E41</f>
        <v>-13.087847255069052</v>
      </c>
      <c r="G42" s="1"/>
    </row>
    <row r="43" spans="1:9" ht="28.5" hidden="1" customHeight="1" x14ac:dyDescent="0.2">
      <c r="A43" s="120"/>
      <c r="B43" s="112"/>
      <c r="C43" s="5"/>
      <c r="D43" s="5"/>
      <c r="E43" s="5"/>
      <c r="F43" s="5"/>
      <c r="G43" s="1"/>
    </row>
    <row r="44" spans="1:9" ht="28.5" hidden="1" customHeight="1" x14ac:dyDescent="0.2">
      <c r="A44" s="120"/>
      <c r="B44" s="136" t="s">
        <v>42</v>
      </c>
      <c r="C44" s="137" t="s">
        <v>43</v>
      </c>
      <c r="D44" s="138">
        <f>D42</f>
        <v>-31.077368001765663</v>
      </c>
      <c r="E44" s="138">
        <f>E42</f>
        <v>-232.06256076140954</v>
      </c>
      <c r="F44" s="138">
        <f>F42</f>
        <v>-13.087847255069052</v>
      </c>
      <c r="G44" s="1"/>
    </row>
    <row r="45" spans="1:9" ht="28.5" hidden="1" customHeight="1" x14ac:dyDescent="0.2">
      <c r="A45" s="120"/>
      <c r="B45" s="139"/>
      <c r="C45" s="140" t="s">
        <v>44</v>
      </c>
      <c r="D45" s="141">
        <f>(1-C35)*D42</f>
        <v>-29.735898879387289</v>
      </c>
      <c r="E45" s="141">
        <f>(1-C35)*E42</f>
        <v>-222.04547180767963</v>
      </c>
      <c r="F45" s="141">
        <f>(1-C35)*F42</f>
        <v>-12.522904208087654</v>
      </c>
      <c r="G45" s="3"/>
    </row>
    <row r="46" spans="1:9" ht="28.5" hidden="1" customHeight="1" x14ac:dyDescent="0.2">
      <c r="A46" s="120"/>
      <c r="B46" s="142"/>
      <c r="C46" s="143" t="s">
        <v>45</v>
      </c>
      <c r="D46" s="144">
        <f>D42*D41</f>
        <v>1</v>
      </c>
      <c r="E46" s="144">
        <f>E42*F41</f>
        <v>1</v>
      </c>
      <c r="F46" s="144">
        <f>F42*E41</f>
        <v>1</v>
      </c>
      <c r="G46" s="3"/>
    </row>
    <row r="47" spans="1:9" ht="28.5" hidden="1" customHeight="1" x14ac:dyDescent="0.2">
      <c r="A47" s="120"/>
      <c r="B47" s="145"/>
      <c r="C47" s="146" t="s">
        <v>46</v>
      </c>
      <c r="D47" s="147">
        <f>(C35-D41)*D42</f>
        <v>-2.3414691223783741</v>
      </c>
      <c r="E47" s="147">
        <f>(C35-F41)*E42</f>
        <v>-11.017088953729909</v>
      </c>
      <c r="F47" s="147">
        <f>(C35-E41)*F42</f>
        <v>-1.5649430469813981</v>
      </c>
      <c r="G47" s="3"/>
    </row>
    <row r="48" spans="1:9" ht="28.5" hidden="1" customHeight="1" x14ac:dyDescent="0.2">
      <c r="A48" s="120"/>
      <c r="B48" s="148"/>
      <c r="C48" s="149"/>
      <c r="D48" s="150"/>
      <c r="E48" s="150"/>
      <c r="F48" s="150"/>
      <c r="G48" s="3"/>
    </row>
    <row r="49" spans="1:7" ht="28.5" hidden="1" customHeight="1" x14ac:dyDescent="0.2">
      <c r="A49" s="120"/>
      <c r="B49" s="136" t="s">
        <v>47</v>
      </c>
      <c r="C49" s="137" t="s">
        <v>48</v>
      </c>
      <c r="D49" s="138">
        <f>D42</f>
        <v>-31.077368001765663</v>
      </c>
      <c r="E49" s="138">
        <f>E42</f>
        <v>-232.06256076140954</v>
      </c>
      <c r="F49" s="138">
        <f>F42</f>
        <v>-13.087847255069052</v>
      </c>
      <c r="G49" s="3"/>
    </row>
    <row r="50" spans="1:7" ht="28.5" hidden="1" customHeight="1" x14ac:dyDescent="0.2">
      <c r="A50" s="120"/>
      <c r="B50" s="139"/>
      <c r="C50" s="151" t="s">
        <v>44</v>
      </c>
      <c r="D50" s="141">
        <f>ABS((1-(C35-D41))*D42)</f>
        <v>28.735898879387289</v>
      </c>
      <c r="E50" s="141">
        <f>ABS((1-(C35-F41))*E42)</f>
        <v>221.04547180767963</v>
      </c>
      <c r="F50" s="141">
        <f>ABS((1-(C35-E41))*F42)</f>
        <v>11.522904208087654</v>
      </c>
      <c r="G50" s="1"/>
    </row>
    <row r="51" spans="1:7" ht="28.5" hidden="1" customHeight="1" x14ac:dyDescent="0.2">
      <c r="A51" s="120"/>
      <c r="B51" s="152"/>
      <c r="C51" s="153" t="s">
        <v>49</v>
      </c>
      <c r="D51" s="154">
        <f>D42*D41</f>
        <v>1</v>
      </c>
      <c r="E51" s="154">
        <f>E42*F41</f>
        <v>1</v>
      </c>
      <c r="F51" s="154">
        <f>F42*E41</f>
        <v>1</v>
      </c>
      <c r="G51" s="1"/>
    </row>
    <row r="52" spans="1:7" ht="28.5" hidden="1" customHeight="1" x14ac:dyDescent="0.2">
      <c r="A52" s="120"/>
      <c r="B52" s="155"/>
      <c r="C52" s="146" t="s">
        <v>50</v>
      </c>
      <c r="D52" s="147">
        <f>ABS(C35*D42)</f>
        <v>1.3414691223783741</v>
      </c>
      <c r="E52" s="147">
        <f>ABS(C35*E42)</f>
        <v>10.017088953729909</v>
      </c>
      <c r="F52" s="147">
        <f>ABS(C35*F42)</f>
        <v>0.56494304698139797</v>
      </c>
      <c r="G52" s="1"/>
    </row>
    <row r="53" spans="1:7" ht="28.5" hidden="1" customHeight="1" x14ac:dyDescent="0.2">
      <c r="A53" s="120"/>
      <c r="B53" s="156"/>
      <c r="C53" s="157"/>
      <c r="D53" s="158"/>
      <c r="E53" s="159"/>
      <c r="F53" s="158"/>
      <c r="G53" s="2"/>
    </row>
    <row r="54" spans="1:7" ht="28.5" hidden="1" customHeight="1" x14ac:dyDescent="0.2">
      <c r="A54" s="120"/>
      <c r="B54" s="160" t="s">
        <v>51</v>
      </c>
      <c r="C54" s="161"/>
      <c r="D54" s="161"/>
      <c r="E54" s="162">
        <f>ROUND(D37,2)</f>
        <v>1.75</v>
      </c>
      <c r="F54" s="163">
        <f>ROUND(D41,4)</f>
        <v>-3.2199999999999999E-2</v>
      </c>
      <c r="G54" s="164">
        <f>ROUND(D42,0)</f>
        <v>-31</v>
      </c>
    </row>
    <row r="55" spans="1:7" ht="28.5" hidden="1" customHeight="1" x14ac:dyDescent="0.2">
      <c r="A55" s="120"/>
      <c r="B55" s="165" t="s">
        <v>52</v>
      </c>
      <c r="C55" s="166">
        <f>ROUND(D39,4)</f>
        <v>7.5300000000000006E-2</v>
      </c>
      <c r="D55" s="167">
        <f>ROUND(C35,4)</f>
        <v>4.3200000000000002E-2</v>
      </c>
      <c r="E55" s="168">
        <f>ROUND(E37,2)</f>
        <v>1.1000000000000001</v>
      </c>
      <c r="F55" s="169">
        <f>ROUND(E41,4)</f>
        <v>-7.6399999999999996E-2</v>
      </c>
      <c r="G55" s="170">
        <f>ROUND(E42,0)</f>
        <v>-232</v>
      </c>
    </row>
    <row r="56" spans="1:7" ht="28.5" hidden="1" customHeight="1" x14ac:dyDescent="0.2">
      <c r="A56" s="120"/>
      <c r="B56" s="165" t="s">
        <v>53</v>
      </c>
      <c r="C56" s="171"/>
      <c r="D56" s="171"/>
      <c r="E56" s="168">
        <f>ROUND(F37,2)</f>
        <v>2.77</v>
      </c>
      <c r="F56" s="169">
        <f>ROUND(F41,4)</f>
        <v>-4.3E-3</v>
      </c>
      <c r="G56" s="170">
        <f>ROUND(F42,0)</f>
        <v>-13</v>
      </c>
    </row>
    <row r="57" spans="1:7" ht="28.5" hidden="1" customHeight="1" x14ac:dyDescent="0.2">
      <c r="A57" s="120"/>
      <c r="B57" s="165" t="s">
        <v>54</v>
      </c>
      <c r="C57" s="172" t="s">
        <v>55</v>
      </c>
      <c r="D57" s="172" t="s">
        <v>56</v>
      </c>
      <c r="E57" s="173" t="s">
        <v>57</v>
      </c>
      <c r="F57" s="173" t="s">
        <v>58</v>
      </c>
      <c r="G57" s="172" t="s">
        <v>25</v>
      </c>
    </row>
    <row r="58" spans="1:7" ht="28.5" hidden="1" customHeight="1" x14ac:dyDescent="0.2">
      <c r="A58" s="120"/>
      <c r="B58" s="174" t="s">
        <v>59</v>
      </c>
      <c r="C58" s="172" t="str">
        <f>CONCATENATE(C55*100,B57)</f>
        <v>7,53%</v>
      </c>
      <c r="D58" s="172" t="str">
        <f>CONCATENATE(D55*100,B57)</f>
        <v>4,32%</v>
      </c>
      <c r="E58" s="172" t="str">
        <f>CONCATENATE(E54," ",B54,E55,B55,E56,B56)</f>
        <v>1,75 (1,1-2,77)</v>
      </c>
      <c r="F58" s="172" t="str">
        <f>CONCATENATE(F54*100,B57," ",B54,F55*100,B57," ",B58," ",F56*100,B57,B56)</f>
        <v>-3,22% (-7,64% a -0,43%)</v>
      </c>
      <c r="G58" s="172" t="str">
        <f>CONCATENATE(G54," ",B54,G55," ",B58," ",G56,B56)</f>
        <v>-31 (-232 a -13)</v>
      </c>
    </row>
    <row r="59" spans="1:7" ht="28.5" hidden="1" customHeight="1" x14ac:dyDescent="0.2">
      <c r="A59" s="175"/>
      <c r="B59" s="4"/>
      <c r="C59" s="8"/>
      <c r="D59" s="8"/>
      <c r="E59" s="8"/>
      <c r="F59" s="8"/>
      <c r="G59" s="8"/>
    </row>
    <row r="60" spans="1:7" ht="28.5" customHeight="1" x14ac:dyDescent="0.2">
      <c r="A60" s="111"/>
      <c r="B60" s="112"/>
      <c r="C60" s="1"/>
      <c r="D60" s="1"/>
      <c r="E60" s="1"/>
      <c r="F60" s="1"/>
      <c r="G60" s="1"/>
    </row>
    <row r="61" spans="1:7" ht="28.5" customHeight="1" x14ac:dyDescent="0.2">
      <c r="A61" s="176"/>
      <c r="B61" s="1"/>
      <c r="C61" s="177" t="s">
        <v>60</v>
      </c>
      <c r="D61" s="177" t="s">
        <v>56</v>
      </c>
      <c r="E61" s="177" t="s">
        <v>57</v>
      </c>
      <c r="F61" s="177" t="s">
        <v>24</v>
      </c>
      <c r="G61" s="177" t="s">
        <v>25</v>
      </c>
    </row>
    <row r="62" spans="1:7" ht="28.5" customHeight="1" x14ac:dyDescent="0.2">
      <c r="A62" s="178"/>
      <c r="B62" s="179"/>
      <c r="C62" s="180" t="str">
        <f>C58</f>
        <v>7,53%</v>
      </c>
      <c r="D62" s="180" t="str">
        <f>D58</f>
        <v>4,32%</v>
      </c>
      <c r="E62" s="180" t="str">
        <f>E58</f>
        <v>1,75 (1,1-2,77)</v>
      </c>
      <c r="F62" s="180" t="str">
        <f>F58</f>
        <v>-3,22% (-7,64% a -0,43%)</v>
      </c>
      <c r="G62" s="180" t="str">
        <f>G58</f>
        <v>-31 (-232 a -13)</v>
      </c>
    </row>
  </sheetData>
  <mergeCells count="23">
    <mergeCell ref="K3:L3"/>
    <mergeCell ref="A10:O10"/>
    <mergeCell ref="D35:F35"/>
    <mergeCell ref="B25:D25"/>
    <mergeCell ref="E25:G25"/>
    <mergeCell ref="L11:O11"/>
    <mergeCell ref="A13:A14"/>
    <mergeCell ref="B17:I17"/>
    <mergeCell ref="B20:I20"/>
    <mergeCell ref="F11:F12"/>
    <mergeCell ref="G11:G12"/>
    <mergeCell ref="H11:H12"/>
    <mergeCell ref="I11:I12"/>
    <mergeCell ref="J11:J12"/>
    <mergeCell ref="K11:K12"/>
    <mergeCell ref="A11:A12"/>
    <mergeCell ref="D11:D12"/>
    <mergeCell ref="E11:E12"/>
    <mergeCell ref="B3:D3"/>
    <mergeCell ref="E3:F3"/>
    <mergeCell ref="H3:J3"/>
    <mergeCell ref="B11:B12"/>
    <mergeCell ref="C11:C12"/>
  </mergeCells>
  <pageMargins left="0.7" right="0.7" top="0.75" bottom="0.75" header="0.3" footer="0.3"/>
  <ignoredErrors>
    <ignoredError sqref="G7" formula="1"/>
    <ignoredError sqref="J18:K2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F4133-AAEC-422F-802F-222A4F16B30C}">
  <dimension ref="A1:AA62"/>
  <sheetViews>
    <sheetView workbookViewId="0">
      <selection activeCell="G7" sqref="G7"/>
    </sheetView>
  </sheetViews>
  <sheetFormatPr baseColWidth="10" defaultColWidth="16" defaultRowHeight="28.5" customHeight="1" x14ac:dyDescent="0.2"/>
  <cols>
    <col min="1" max="1" width="25.140625" style="10" customWidth="1"/>
    <col min="2" max="2" width="26.140625" style="11" customWidth="1"/>
    <col min="3" max="3" width="12.28515625" style="11" customWidth="1"/>
    <col min="4" max="4" width="10.85546875" style="10" customWidth="1"/>
    <col min="5" max="5" width="12.140625" style="10" customWidth="1"/>
    <col min="6" max="6" width="13" style="10" customWidth="1"/>
    <col min="7" max="7" width="12" style="10" customWidth="1"/>
    <col min="8" max="8" width="14.140625" style="10" customWidth="1"/>
    <col min="9" max="9" width="12.7109375" style="10" customWidth="1"/>
    <col min="10" max="10" width="16.42578125" style="10" customWidth="1"/>
    <col min="11" max="11" width="15.28515625" style="10" customWidth="1"/>
    <col min="12" max="12" width="20.85546875" style="10" customWidth="1"/>
    <col min="13" max="13" width="26" style="10" customWidth="1"/>
    <col min="14" max="14" width="22.85546875" style="10" customWidth="1"/>
    <col min="15" max="15" width="16.7109375" style="10" customWidth="1"/>
    <col min="16" max="16" width="16" style="10"/>
    <col min="17" max="17" width="12" style="10" customWidth="1"/>
    <col min="18" max="257" width="16" style="10"/>
    <col min="258" max="258" width="10.42578125" style="10" customWidth="1"/>
    <col min="259" max="259" width="26.140625" style="10" customWidth="1"/>
    <col min="260" max="260" width="12.28515625" style="10" customWidth="1"/>
    <col min="261" max="261" width="9.42578125" style="10" customWidth="1"/>
    <col min="262" max="262" width="18.28515625" style="10" customWidth="1"/>
    <col min="263" max="263" width="10.5703125" style="10" customWidth="1"/>
    <col min="264" max="264" width="18.42578125" style="10" customWidth="1"/>
    <col min="265" max="265" width="10.7109375" style="10" customWidth="1"/>
    <col min="266" max="266" width="12" style="10" customWidth="1"/>
    <col min="267" max="267" width="18.85546875" style="10" customWidth="1"/>
    <col min="268" max="268" width="17.85546875" style="10" customWidth="1"/>
    <col min="269" max="269" width="20.28515625" style="10" customWidth="1"/>
    <col min="270" max="270" width="15.5703125" style="10" customWidth="1"/>
    <col min="271" max="272" width="16" style="10"/>
    <col min="273" max="273" width="23.140625" style="10" customWidth="1"/>
    <col min="274" max="513" width="16" style="10"/>
    <col min="514" max="514" width="10.42578125" style="10" customWidth="1"/>
    <col min="515" max="515" width="26.140625" style="10" customWidth="1"/>
    <col min="516" max="516" width="12.28515625" style="10" customWidth="1"/>
    <col min="517" max="517" width="9.42578125" style="10" customWidth="1"/>
    <col min="518" max="518" width="18.28515625" style="10" customWidth="1"/>
    <col min="519" max="519" width="10.5703125" style="10" customWidth="1"/>
    <col min="520" max="520" width="18.42578125" style="10" customWidth="1"/>
    <col min="521" max="521" width="10.7109375" style="10" customWidth="1"/>
    <col min="522" max="522" width="12" style="10" customWidth="1"/>
    <col min="523" max="523" width="18.85546875" style="10" customWidth="1"/>
    <col min="524" max="524" width="17.85546875" style="10" customWidth="1"/>
    <col min="525" max="525" width="20.28515625" style="10" customWidth="1"/>
    <col min="526" max="526" width="15.5703125" style="10" customWidth="1"/>
    <col min="527" max="528" width="16" style="10"/>
    <col min="529" max="529" width="23.140625" style="10" customWidth="1"/>
    <col min="530" max="769" width="16" style="10"/>
    <col min="770" max="770" width="10.42578125" style="10" customWidth="1"/>
    <col min="771" max="771" width="26.140625" style="10" customWidth="1"/>
    <col min="772" max="772" width="12.28515625" style="10" customWidth="1"/>
    <col min="773" max="773" width="9.42578125" style="10" customWidth="1"/>
    <col min="774" max="774" width="18.28515625" style="10" customWidth="1"/>
    <col min="775" max="775" width="10.5703125" style="10" customWidth="1"/>
    <col min="776" max="776" width="18.42578125" style="10" customWidth="1"/>
    <col min="777" max="777" width="10.7109375" style="10" customWidth="1"/>
    <col min="778" max="778" width="12" style="10" customWidth="1"/>
    <col min="779" max="779" width="18.85546875" style="10" customWidth="1"/>
    <col min="780" max="780" width="17.85546875" style="10" customWidth="1"/>
    <col min="781" max="781" width="20.28515625" style="10" customWidth="1"/>
    <col min="782" max="782" width="15.5703125" style="10" customWidth="1"/>
    <col min="783" max="784" width="16" style="10"/>
    <col min="785" max="785" width="23.140625" style="10" customWidth="1"/>
    <col min="786" max="1025" width="16" style="10"/>
    <col min="1026" max="1026" width="10.42578125" style="10" customWidth="1"/>
    <col min="1027" max="1027" width="26.140625" style="10" customWidth="1"/>
    <col min="1028" max="1028" width="12.28515625" style="10" customWidth="1"/>
    <col min="1029" max="1029" width="9.42578125" style="10" customWidth="1"/>
    <col min="1030" max="1030" width="18.28515625" style="10" customWidth="1"/>
    <col min="1031" max="1031" width="10.5703125" style="10" customWidth="1"/>
    <col min="1032" max="1032" width="18.42578125" style="10" customWidth="1"/>
    <col min="1033" max="1033" width="10.7109375" style="10" customWidth="1"/>
    <col min="1034" max="1034" width="12" style="10" customWidth="1"/>
    <col min="1035" max="1035" width="18.85546875" style="10" customWidth="1"/>
    <col min="1036" max="1036" width="17.85546875" style="10" customWidth="1"/>
    <col min="1037" max="1037" width="20.28515625" style="10" customWidth="1"/>
    <col min="1038" max="1038" width="15.5703125" style="10" customWidth="1"/>
    <col min="1039" max="1040" width="16" style="10"/>
    <col min="1041" max="1041" width="23.140625" style="10" customWidth="1"/>
    <col min="1042" max="1281" width="16" style="10"/>
    <col min="1282" max="1282" width="10.42578125" style="10" customWidth="1"/>
    <col min="1283" max="1283" width="26.140625" style="10" customWidth="1"/>
    <col min="1284" max="1284" width="12.28515625" style="10" customWidth="1"/>
    <col min="1285" max="1285" width="9.42578125" style="10" customWidth="1"/>
    <col min="1286" max="1286" width="18.28515625" style="10" customWidth="1"/>
    <col min="1287" max="1287" width="10.5703125" style="10" customWidth="1"/>
    <col min="1288" max="1288" width="18.42578125" style="10" customWidth="1"/>
    <col min="1289" max="1289" width="10.7109375" style="10" customWidth="1"/>
    <col min="1290" max="1290" width="12" style="10" customWidth="1"/>
    <col min="1291" max="1291" width="18.85546875" style="10" customWidth="1"/>
    <col min="1292" max="1292" width="17.85546875" style="10" customWidth="1"/>
    <col min="1293" max="1293" width="20.28515625" style="10" customWidth="1"/>
    <col min="1294" max="1294" width="15.5703125" style="10" customWidth="1"/>
    <col min="1295" max="1296" width="16" style="10"/>
    <col min="1297" max="1297" width="23.140625" style="10" customWidth="1"/>
    <col min="1298" max="1537" width="16" style="10"/>
    <col min="1538" max="1538" width="10.42578125" style="10" customWidth="1"/>
    <col min="1539" max="1539" width="26.140625" style="10" customWidth="1"/>
    <col min="1540" max="1540" width="12.28515625" style="10" customWidth="1"/>
    <col min="1541" max="1541" width="9.42578125" style="10" customWidth="1"/>
    <col min="1542" max="1542" width="18.28515625" style="10" customWidth="1"/>
    <col min="1543" max="1543" width="10.5703125" style="10" customWidth="1"/>
    <col min="1544" max="1544" width="18.42578125" style="10" customWidth="1"/>
    <col min="1545" max="1545" width="10.7109375" style="10" customWidth="1"/>
    <col min="1546" max="1546" width="12" style="10" customWidth="1"/>
    <col min="1547" max="1547" width="18.85546875" style="10" customWidth="1"/>
    <col min="1548" max="1548" width="17.85546875" style="10" customWidth="1"/>
    <col min="1549" max="1549" width="20.28515625" style="10" customWidth="1"/>
    <col min="1550" max="1550" width="15.5703125" style="10" customWidth="1"/>
    <col min="1551" max="1552" width="16" style="10"/>
    <col min="1553" max="1553" width="23.140625" style="10" customWidth="1"/>
    <col min="1554" max="1793" width="16" style="10"/>
    <col min="1794" max="1794" width="10.42578125" style="10" customWidth="1"/>
    <col min="1795" max="1795" width="26.140625" style="10" customWidth="1"/>
    <col min="1796" max="1796" width="12.28515625" style="10" customWidth="1"/>
    <col min="1797" max="1797" width="9.42578125" style="10" customWidth="1"/>
    <col min="1798" max="1798" width="18.28515625" style="10" customWidth="1"/>
    <col min="1799" max="1799" width="10.5703125" style="10" customWidth="1"/>
    <col min="1800" max="1800" width="18.42578125" style="10" customWidth="1"/>
    <col min="1801" max="1801" width="10.7109375" style="10" customWidth="1"/>
    <col min="1802" max="1802" width="12" style="10" customWidth="1"/>
    <col min="1803" max="1803" width="18.85546875" style="10" customWidth="1"/>
    <col min="1804" max="1804" width="17.85546875" style="10" customWidth="1"/>
    <col min="1805" max="1805" width="20.28515625" style="10" customWidth="1"/>
    <col min="1806" max="1806" width="15.5703125" style="10" customWidth="1"/>
    <col min="1807" max="1808" width="16" style="10"/>
    <col min="1809" max="1809" width="23.140625" style="10" customWidth="1"/>
    <col min="1810" max="2049" width="16" style="10"/>
    <col min="2050" max="2050" width="10.42578125" style="10" customWidth="1"/>
    <col min="2051" max="2051" width="26.140625" style="10" customWidth="1"/>
    <col min="2052" max="2052" width="12.28515625" style="10" customWidth="1"/>
    <col min="2053" max="2053" width="9.42578125" style="10" customWidth="1"/>
    <col min="2054" max="2054" width="18.28515625" style="10" customWidth="1"/>
    <col min="2055" max="2055" width="10.5703125" style="10" customWidth="1"/>
    <col min="2056" max="2056" width="18.42578125" style="10" customWidth="1"/>
    <col min="2057" max="2057" width="10.7109375" style="10" customWidth="1"/>
    <col min="2058" max="2058" width="12" style="10" customWidth="1"/>
    <col min="2059" max="2059" width="18.85546875" style="10" customWidth="1"/>
    <col min="2060" max="2060" width="17.85546875" style="10" customWidth="1"/>
    <col min="2061" max="2061" width="20.28515625" style="10" customWidth="1"/>
    <col min="2062" max="2062" width="15.5703125" style="10" customWidth="1"/>
    <col min="2063" max="2064" width="16" style="10"/>
    <col min="2065" max="2065" width="23.140625" style="10" customWidth="1"/>
    <col min="2066" max="2305" width="16" style="10"/>
    <col min="2306" max="2306" width="10.42578125" style="10" customWidth="1"/>
    <col min="2307" max="2307" width="26.140625" style="10" customWidth="1"/>
    <col min="2308" max="2308" width="12.28515625" style="10" customWidth="1"/>
    <col min="2309" max="2309" width="9.42578125" style="10" customWidth="1"/>
    <col min="2310" max="2310" width="18.28515625" style="10" customWidth="1"/>
    <col min="2311" max="2311" width="10.5703125" style="10" customWidth="1"/>
    <col min="2312" max="2312" width="18.42578125" style="10" customWidth="1"/>
    <col min="2313" max="2313" width="10.7109375" style="10" customWidth="1"/>
    <col min="2314" max="2314" width="12" style="10" customWidth="1"/>
    <col min="2315" max="2315" width="18.85546875" style="10" customWidth="1"/>
    <col min="2316" max="2316" width="17.85546875" style="10" customWidth="1"/>
    <col min="2317" max="2317" width="20.28515625" style="10" customWidth="1"/>
    <col min="2318" max="2318" width="15.5703125" style="10" customWidth="1"/>
    <col min="2319" max="2320" width="16" style="10"/>
    <col min="2321" max="2321" width="23.140625" style="10" customWidth="1"/>
    <col min="2322" max="2561" width="16" style="10"/>
    <col min="2562" max="2562" width="10.42578125" style="10" customWidth="1"/>
    <col min="2563" max="2563" width="26.140625" style="10" customWidth="1"/>
    <col min="2564" max="2564" width="12.28515625" style="10" customWidth="1"/>
    <col min="2565" max="2565" width="9.42578125" style="10" customWidth="1"/>
    <col min="2566" max="2566" width="18.28515625" style="10" customWidth="1"/>
    <col min="2567" max="2567" width="10.5703125" style="10" customWidth="1"/>
    <col min="2568" max="2568" width="18.42578125" style="10" customWidth="1"/>
    <col min="2569" max="2569" width="10.7109375" style="10" customWidth="1"/>
    <col min="2570" max="2570" width="12" style="10" customWidth="1"/>
    <col min="2571" max="2571" width="18.85546875" style="10" customWidth="1"/>
    <col min="2572" max="2572" width="17.85546875" style="10" customWidth="1"/>
    <col min="2573" max="2573" width="20.28515625" style="10" customWidth="1"/>
    <col min="2574" max="2574" width="15.5703125" style="10" customWidth="1"/>
    <col min="2575" max="2576" width="16" style="10"/>
    <col min="2577" max="2577" width="23.140625" style="10" customWidth="1"/>
    <col min="2578" max="2817" width="16" style="10"/>
    <col min="2818" max="2818" width="10.42578125" style="10" customWidth="1"/>
    <col min="2819" max="2819" width="26.140625" style="10" customWidth="1"/>
    <col min="2820" max="2820" width="12.28515625" style="10" customWidth="1"/>
    <col min="2821" max="2821" width="9.42578125" style="10" customWidth="1"/>
    <col min="2822" max="2822" width="18.28515625" style="10" customWidth="1"/>
    <col min="2823" max="2823" width="10.5703125" style="10" customWidth="1"/>
    <col min="2824" max="2824" width="18.42578125" style="10" customWidth="1"/>
    <col min="2825" max="2825" width="10.7109375" style="10" customWidth="1"/>
    <col min="2826" max="2826" width="12" style="10" customWidth="1"/>
    <col min="2827" max="2827" width="18.85546875" style="10" customWidth="1"/>
    <col min="2828" max="2828" width="17.85546875" style="10" customWidth="1"/>
    <col min="2829" max="2829" width="20.28515625" style="10" customWidth="1"/>
    <col min="2830" max="2830" width="15.5703125" style="10" customWidth="1"/>
    <col min="2831" max="2832" width="16" style="10"/>
    <col min="2833" max="2833" width="23.140625" style="10" customWidth="1"/>
    <col min="2834" max="3073" width="16" style="10"/>
    <col min="3074" max="3074" width="10.42578125" style="10" customWidth="1"/>
    <col min="3075" max="3075" width="26.140625" style="10" customWidth="1"/>
    <col min="3076" max="3076" width="12.28515625" style="10" customWidth="1"/>
    <col min="3077" max="3077" width="9.42578125" style="10" customWidth="1"/>
    <col min="3078" max="3078" width="18.28515625" style="10" customWidth="1"/>
    <col min="3079" max="3079" width="10.5703125" style="10" customWidth="1"/>
    <col min="3080" max="3080" width="18.42578125" style="10" customWidth="1"/>
    <col min="3081" max="3081" width="10.7109375" style="10" customWidth="1"/>
    <col min="3082" max="3082" width="12" style="10" customWidth="1"/>
    <col min="3083" max="3083" width="18.85546875" style="10" customWidth="1"/>
    <col min="3084" max="3084" width="17.85546875" style="10" customWidth="1"/>
    <col min="3085" max="3085" width="20.28515625" style="10" customWidth="1"/>
    <col min="3086" max="3086" width="15.5703125" style="10" customWidth="1"/>
    <col min="3087" max="3088" width="16" style="10"/>
    <col min="3089" max="3089" width="23.140625" style="10" customWidth="1"/>
    <col min="3090" max="3329" width="16" style="10"/>
    <col min="3330" max="3330" width="10.42578125" style="10" customWidth="1"/>
    <col min="3331" max="3331" width="26.140625" style="10" customWidth="1"/>
    <col min="3332" max="3332" width="12.28515625" style="10" customWidth="1"/>
    <col min="3333" max="3333" width="9.42578125" style="10" customWidth="1"/>
    <col min="3334" max="3334" width="18.28515625" style="10" customWidth="1"/>
    <col min="3335" max="3335" width="10.5703125" style="10" customWidth="1"/>
    <col min="3336" max="3336" width="18.42578125" style="10" customWidth="1"/>
    <col min="3337" max="3337" width="10.7109375" style="10" customWidth="1"/>
    <col min="3338" max="3338" width="12" style="10" customWidth="1"/>
    <col min="3339" max="3339" width="18.85546875" style="10" customWidth="1"/>
    <col min="3340" max="3340" width="17.85546875" style="10" customWidth="1"/>
    <col min="3341" max="3341" width="20.28515625" style="10" customWidth="1"/>
    <col min="3342" max="3342" width="15.5703125" style="10" customWidth="1"/>
    <col min="3343" max="3344" width="16" style="10"/>
    <col min="3345" max="3345" width="23.140625" style="10" customWidth="1"/>
    <col min="3346" max="3585" width="16" style="10"/>
    <col min="3586" max="3586" width="10.42578125" style="10" customWidth="1"/>
    <col min="3587" max="3587" width="26.140625" style="10" customWidth="1"/>
    <col min="3588" max="3588" width="12.28515625" style="10" customWidth="1"/>
    <col min="3589" max="3589" width="9.42578125" style="10" customWidth="1"/>
    <col min="3590" max="3590" width="18.28515625" style="10" customWidth="1"/>
    <col min="3591" max="3591" width="10.5703125" style="10" customWidth="1"/>
    <col min="3592" max="3592" width="18.42578125" style="10" customWidth="1"/>
    <col min="3593" max="3593" width="10.7109375" style="10" customWidth="1"/>
    <col min="3594" max="3594" width="12" style="10" customWidth="1"/>
    <col min="3595" max="3595" width="18.85546875" style="10" customWidth="1"/>
    <col min="3596" max="3596" width="17.85546875" style="10" customWidth="1"/>
    <col min="3597" max="3597" width="20.28515625" style="10" customWidth="1"/>
    <col min="3598" max="3598" width="15.5703125" style="10" customWidth="1"/>
    <col min="3599" max="3600" width="16" style="10"/>
    <col min="3601" max="3601" width="23.140625" style="10" customWidth="1"/>
    <col min="3602" max="3841" width="16" style="10"/>
    <col min="3842" max="3842" width="10.42578125" style="10" customWidth="1"/>
    <col min="3843" max="3843" width="26.140625" style="10" customWidth="1"/>
    <col min="3844" max="3844" width="12.28515625" style="10" customWidth="1"/>
    <col min="3845" max="3845" width="9.42578125" style="10" customWidth="1"/>
    <col min="3846" max="3846" width="18.28515625" style="10" customWidth="1"/>
    <col min="3847" max="3847" width="10.5703125" style="10" customWidth="1"/>
    <col min="3848" max="3848" width="18.42578125" style="10" customWidth="1"/>
    <col min="3849" max="3849" width="10.7109375" style="10" customWidth="1"/>
    <col min="3850" max="3850" width="12" style="10" customWidth="1"/>
    <col min="3851" max="3851" width="18.85546875" style="10" customWidth="1"/>
    <col min="3852" max="3852" width="17.85546875" style="10" customWidth="1"/>
    <col min="3853" max="3853" width="20.28515625" style="10" customWidth="1"/>
    <col min="3854" max="3854" width="15.5703125" style="10" customWidth="1"/>
    <col min="3855" max="3856" width="16" style="10"/>
    <col min="3857" max="3857" width="23.140625" style="10" customWidth="1"/>
    <col min="3858" max="4097" width="16" style="10"/>
    <col min="4098" max="4098" width="10.42578125" style="10" customWidth="1"/>
    <col min="4099" max="4099" width="26.140625" style="10" customWidth="1"/>
    <col min="4100" max="4100" width="12.28515625" style="10" customWidth="1"/>
    <col min="4101" max="4101" width="9.42578125" style="10" customWidth="1"/>
    <col min="4102" max="4102" width="18.28515625" style="10" customWidth="1"/>
    <col min="4103" max="4103" width="10.5703125" style="10" customWidth="1"/>
    <col min="4104" max="4104" width="18.42578125" style="10" customWidth="1"/>
    <col min="4105" max="4105" width="10.7109375" style="10" customWidth="1"/>
    <col min="4106" max="4106" width="12" style="10" customWidth="1"/>
    <col min="4107" max="4107" width="18.85546875" style="10" customWidth="1"/>
    <col min="4108" max="4108" width="17.85546875" style="10" customWidth="1"/>
    <col min="4109" max="4109" width="20.28515625" style="10" customWidth="1"/>
    <col min="4110" max="4110" width="15.5703125" style="10" customWidth="1"/>
    <col min="4111" max="4112" width="16" style="10"/>
    <col min="4113" max="4113" width="23.140625" style="10" customWidth="1"/>
    <col min="4114" max="4353" width="16" style="10"/>
    <col min="4354" max="4354" width="10.42578125" style="10" customWidth="1"/>
    <col min="4355" max="4355" width="26.140625" style="10" customWidth="1"/>
    <col min="4356" max="4356" width="12.28515625" style="10" customWidth="1"/>
    <col min="4357" max="4357" width="9.42578125" style="10" customWidth="1"/>
    <col min="4358" max="4358" width="18.28515625" style="10" customWidth="1"/>
    <col min="4359" max="4359" width="10.5703125" style="10" customWidth="1"/>
    <col min="4360" max="4360" width="18.42578125" style="10" customWidth="1"/>
    <col min="4361" max="4361" width="10.7109375" style="10" customWidth="1"/>
    <col min="4362" max="4362" width="12" style="10" customWidth="1"/>
    <col min="4363" max="4363" width="18.85546875" style="10" customWidth="1"/>
    <col min="4364" max="4364" width="17.85546875" style="10" customWidth="1"/>
    <col min="4365" max="4365" width="20.28515625" style="10" customWidth="1"/>
    <col min="4366" max="4366" width="15.5703125" style="10" customWidth="1"/>
    <col min="4367" max="4368" width="16" style="10"/>
    <col min="4369" max="4369" width="23.140625" style="10" customWidth="1"/>
    <col min="4370" max="4609" width="16" style="10"/>
    <col min="4610" max="4610" width="10.42578125" style="10" customWidth="1"/>
    <col min="4611" max="4611" width="26.140625" style="10" customWidth="1"/>
    <col min="4612" max="4612" width="12.28515625" style="10" customWidth="1"/>
    <col min="4613" max="4613" width="9.42578125" style="10" customWidth="1"/>
    <col min="4614" max="4614" width="18.28515625" style="10" customWidth="1"/>
    <col min="4615" max="4615" width="10.5703125" style="10" customWidth="1"/>
    <col min="4616" max="4616" width="18.42578125" style="10" customWidth="1"/>
    <col min="4617" max="4617" width="10.7109375" style="10" customWidth="1"/>
    <col min="4618" max="4618" width="12" style="10" customWidth="1"/>
    <col min="4619" max="4619" width="18.85546875" style="10" customWidth="1"/>
    <col min="4620" max="4620" width="17.85546875" style="10" customWidth="1"/>
    <col min="4621" max="4621" width="20.28515625" style="10" customWidth="1"/>
    <col min="4622" max="4622" width="15.5703125" style="10" customWidth="1"/>
    <col min="4623" max="4624" width="16" style="10"/>
    <col min="4625" max="4625" width="23.140625" style="10" customWidth="1"/>
    <col min="4626" max="4865" width="16" style="10"/>
    <col min="4866" max="4866" width="10.42578125" style="10" customWidth="1"/>
    <col min="4867" max="4867" width="26.140625" style="10" customWidth="1"/>
    <col min="4868" max="4868" width="12.28515625" style="10" customWidth="1"/>
    <col min="4869" max="4869" width="9.42578125" style="10" customWidth="1"/>
    <col min="4870" max="4870" width="18.28515625" style="10" customWidth="1"/>
    <col min="4871" max="4871" width="10.5703125" style="10" customWidth="1"/>
    <col min="4872" max="4872" width="18.42578125" style="10" customWidth="1"/>
    <col min="4873" max="4873" width="10.7109375" style="10" customWidth="1"/>
    <col min="4874" max="4874" width="12" style="10" customWidth="1"/>
    <col min="4875" max="4875" width="18.85546875" style="10" customWidth="1"/>
    <col min="4876" max="4876" width="17.85546875" style="10" customWidth="1"/>
    <col min="4877" max="4877" width="20.28515625" style="10" customWidth="1"/>
    <col min="4878" max="4878" width="15.5703125" style="10" customWidth="1"/>
    <col min="4879" max="4880" width="16" style="10"/>
    <col min="4881" max="4881" width="23.140625" style="10" customWidth="1"/>
    <col min="4882" max="5121" width="16" style="10"/>
    <col min="5122" max="5122" width="10.42578125" style="10" customWidth="1"/>
    <col min="5123" max="5123" width="26.140625" style="10" customWidth="1"/>
    <col min="5124" max="5124" width="12.28515625" style="10" customWidth="1"/>
    <col min="5125" max="5125" width="9.42578125" style="10" customWidth="1"/>
    <col min="5126" max="5126" width="18.28515625" style="10" customWidth="1"/>
    <col min="5127" max="5127" width="10.5703125" style="10" customWidth="1"/>
    <col min="5128" max="5128" width="18.42578125" style="10" customWidth="1"/>
    <col min="5129" max="5129" width="10.7109375" style="10" customWidth="1"/>
    <col min="5130" max="5130" width="12" style="10" customWidth="1"/>
    <col min="5131" max="5131" width="18.85546875" style="10" customWidth="1"/>
    <col min="5132" max="5132" width="17.85546875" style="10" customWidth="1"/>
    <col min="5133" max="5133" width="20.28515625" style="10" customWidth="1"/>
    <col min="5134" max="5134" width="15.5703125" style="10" customWidth="1"/>
    <col min="5135" max="5136" width="16" style="10"/>
    <col min="5137" max="5137" width="23.140625" style="10" customWidth="1"/>
    <col min="5138" max="5377" width="16" style="10"/>
    <col min="5378" max="5378" width="10.42578125" style="10" customWidth="1"/>
    <col min="5379" max="5379" width="26.140625" style="10" customWidth="1"/>
    <col min="5380" max="5380" width="12.28515625" style="10" customWidth="1"/>
    <col min="5381" max="5381" width="9.42578125" style="10" customWidth="1"/>
    <col min="5382" max="5382" width="18.28515625" style="10" customWidth="1"/>
    <col min="5383" max="5383" width="10.5703125" style="10" customWidth="1"/>
    <col min="5384" max="5384" width="18.42578125" style="10" customWidth="1"/>
    <col min="5385" max="5385" width="10.7109375" style="10" customWidth="1"/>
    <col min="5386" max="5386" width="12" style="10" customWidth="1"/>
    <col min="5387" max="5387" width="18.85546875" style="10" customWidth="1"/>
    <col min="5388" max="5388" width="17.85546875" style="10" customWidth="1"/>
    <col min="5389" max="5389" width="20.28515625" style="10" customWidth="1"/>
    <col min="5390" max="5390" width="15.5703125" style="10" customWidth="1"/>
    <col min="5391" max="5392" width="16" style="10"/>
    <col min="5393" max="5393" width="23.140625" style="10" customWidth="1"/>
    <col min="5394" max="5633" width="16" style="10"/>
    <col min="5634" max="5634" width="10.42578125" style="10" customWidth="1"/>
    <col min="5635" max="5635" width="26.140625" style="10" customWidth="1"/>
    <col min="5636" max="5636" width="12.28515625" style="10" customWidth="1"/>
    <col min="5637" max="5637" width="9.42578125" style="10" customWidth="1"/>
    <col min="5638" max="5638" width="18.28515625" style="10" customWidth="1"/>
    <col min="5639" max="5639" width="10.5703125" style="10" customWidth="1"/>
    <col min="5640" max="5640" width="18.42578125" style="10" customWidth="1"/>
    <col min="5641" max="5641" width="10.7109375" style="10" customWidth="1"/>
    <col min="5642" max="5642" width="12" style="10" customWidth="1"/>
    <col min="5643" max="5643" width="18.85546875" style="10" customWidth="1"/>
    <col min="5644" max="5644" width="17.85546875" style="10" customWidth="1"/>
    <col min="5645" max="5645" width="20.28515625" style="10" customWidth="1"/>
    <col min="5646" max="5646" width="15.5703125" style="10" customWidth="1"/>
    <col min="5647" max="5648" width="16" style="10"/>
    <col min="5649" max="5649" width="23.140625" style="10" customWidth="1"/>
    <col min="5650" max="5889" width="16" style="10"/>
    <col min="5890" max="5890" width="10.42578125" style="10" customWidth="1"/>
    <col min="5891" max="5891" width="26.140625" style="10" customWidth="1"/>
    <col min="5892" max="5892" width="12.28515625" style="10" customWidth="1"/>
    <col min="5893" max="5893" width="9.42578125" style="10" customWidth="1"/>
    <col min="5894" max="5894" width="18.28515625" style="10" customWidth="1"/>
    <col min="5895" max="5895" width="10.5703125" style="10" customWidth="1"/>
    <col min="5896" max="5896" width="18.42578125" style="10" customWidth="1"/>
    <col min="5897" max="5897" width="10.7109375" style="10" customWidth="1"/>
    <col min="5898" max="5898" width="12" style="10" customWidth="1"/>
    <col min="5899" max="5899" width="18.85546875" style="10" customWidth="1"/>
    <col min="5900" max="5900" width="17.85546875" style="10" customWidth="1"/>
    <col min="5901" max="5901" width="20.28515625" style="10" customWidth="1"/>
    <col min="5902" max="5902" width="15.5703125" style="10" customWidth="1"/>
    <col min="5903" max="5904" width="16" style="10"/>
    <col min="5905" max="5905" width="23.140625" style="10" customWidth="1"/>
    <col min="5906" max="6145" width="16" style="10"/>
    <col min="6146" max="6146" width="10.42578125" style="10" customWidth="1"/>
    <col min="6147" max="6147" width="26.140625" style="10" customWidth="1"/>
    <col min="6148" max="6148" width="12.28515625" style="10" customWidth="1"/>
    <col min="6149" max="6149" width="9.42578125" style="10" customWidth="1"/>
    <col min="6150" max="6150" width="18.28515625" style="10" customWidth="1"/>
    <col min="6151" max="6151" width="10.5703125" style="10" customWidth="1"/>
    <col min="6152" max="6152" width="18.42578125" style="10" customWidth="1"/>
    <col min="6153" max="6153" width="10.7109375" style="10" customWidth="1"/>
    <col min="6154" max="6154" width="12" style="10" customWidth="1"/>
    <col min="6155" max="6155" width="18.85546875" style="10" customWidth="1"/>
    <col min="6156" max="6156" width="17.85546875" style="10" customWidth="1"/>
    <col min="6157" max="6157" width="20.28515625" style="10" customWidth="1"/>
    <col min="6158" max="6158" width="15.5703125" style="10" customWidth="1"/>
    <col min="6159" max="6160" width="16" style="10"/>
    <col min="6161" max="6161" width="23.140625" style="10" customWidth="1"/>
    <col min="6162" max="6401" width="16" style="10"/>
    <col min="6402" max="6402" width="10.42578125" style="10" customWidth="1"/>
    <col min="6403" max="6403" width="26.140625" style="10" customWidth="1"/>
    <col min="6404" max="6404" width="12.28515625" style="10" customWidth="1"/>
    <col min="6405" max="6405" width="9.42578125" style="10" customWidth="1"/>
    <col min="6406" max="6406" width="18.28515625" style="10" customWidth="1"/>
    <col min="6407" max="6407" width="10.5703125" style="10" customWidth="1"/>
    <col min="6408" max="6408" width="18.42578125" style="10" customWidth="1"/>
    <col min="6409" max="6409" width="10.7109375" style="10" customWidth="1"/>
    <col min="6410" max="6410" width="12" style="10" customWidth="1"/>
    <col min="6411" max="6411" width="18.85546875" style="10" customWidth="1"/>
    <col min="6412" max="6412" width="17.85546875" style="10" customWidth="1"/>
    <col min="6413" max="6413" width="20.28515625" style="10" customWidth="1"/>
    <col min="6414" max="6414" width="15.5703125" style="10" customWidth="1"/>
    <col min="6415" max="6416" width="16" style="10"/>
    <col min="6417" max="6417" width="23.140625" style="10" customWidth="1"/>
    <col min="6418" max="6657" width="16" style="10"/>
    <col min="6658" max="6658" width="10.42578125" style="10" customWidth="1"/>
    <col min="6659" max="6659" width="26.140625" style="10" customWidth="1"/>
    <col min="6660" max="6660" width="12.28515625" style="10" customWidth="1"/>
    <col min="6661" max="6661" width="9.42578125" style="10" customWidth="1"/>
    <col min="6662" max="6662" width="18.28515625" style="10" customWidth="1"/>
    <col min="6663" max="6663" width="10.5703125" style="10" customWidth="1"/>
    <col min="6664" max="6664" width="18.42578125" style="10" customWidth="1"/>
    <col min="6665" max="6665" width="10.7109375" style="10" customWidth="1"/>
    <col min="6666" max="6666" width="12" style="10" customWidth="1"/>
    <col min="6667" max="6667" width="18.85546875" style="10" customWidth="1"/>
    <col min="6668" max="6668" width="17.85546875" style="10" customWidth="1"/>
    <col min="6669" max="6669" width="20.28515625" style="10" customWidth="1"/>
    <col min="6670" max="6670" width="15.5703125" style="10" customWidth="1"/>
    <col min="6671" max="6672" width="16" style="10"/>
    <col min="6673" max="6673" width="23.140625" style="10" customWidth="1"/>
    <col min="6674" max="6913" width="16" style="10"/>
    <col min="6914" max="6914" width="10.42578125" style="10" customWidth="1"/>
    <col min="6915" max="6915" width="26.140625" style="10" customWidth="1"/>
    <col min="6916" max="6916" width="12.28515625" style="10" customWidth="1"/>
    <col min="6917" max="6917" width="9.42578125" style="10" customWidth="1"/>
    <col min="6918" max="6918" width="18.28515625" style="10" customWidth="1"/>
    <col min="6919" max="6919" width="10.5703125" style="10" customWidth="1"/>
    <col min="6920" max="6920" width="18.42578125" style="10" customWidth="1"/>
    <col min="6921" max="6921" width="10.7109375" style="10" customWidth="1"/>
    <col min="6922" max="6922" width="12" style="10" customWidth="1"/>
    <col min="6923" max="6923" width="18.85546875" style="10" customWidth="1"/>
    <col min="6924" max="6924" width="17.85546875" style="10" customWidth="1"/>
    <col min="6925" max="6925" width="20.28515625" style="10" customWidth="1"/>
    <col min="6926" max="6926" width="15.5703125" style="10" customWidth="1"/>
    <col min="6927" max="6928" width="16" style="10"/>
    <col min="6929" max="6929" width="23.140625" style="10" customWidth="1"/>
    <col min="6930" max="7169" width="16" style="10"/>
    <col min="7170" max="7170" width="10.42578125" style="10" customWidth="1"/>
    <col min="7171" max="7171" width="26.140625" style="10" customWidth="1"/>
    <col min="7172" max="7172" width="12.28515625" style="10" customWidth="1"/>
    <col min="7173" max="7173" width="9.42578125" style="10" customWidth="1"/>
    <col min="7174" max="7174" width="18.28515625" style="10" customWidth="1"/>
    <col min="7175" max="7175" width="10.5703125" style="10" customWidth="1"/>
    <col min="7176" max="7176" width="18.42578125" style="10" customWidth="1"/>
    <col min="7177" max="7177" width="10.7109375" style="10" customWidth="1"/>
    <col min="7178" max="7178" width="12" style="10" customWidth="1"/>
    <col min="7179" max="7179" width="18.85546875" style="10" customWidth="1"/>
    <col min="7180" max="7180" width="17.85546875" style="10" customWidth="1"/>
    <col min="7181" max="7181" width="20.28515625" style="10" customWidth="1"/>
    <col min="7182" max="7182" width="15.5703125" style="10" customWidth="1"/>
    <col min="7183" max="7184" width="16" style="10"/>
    <col min="7185" max="7185" width="23.140625" style="10" customWidth="1"/>
    <col min="7186" max="7425" width="16" style="10"/>
    <col min="7426" max="7426" width="10.42578125" style="10" customWidth="1"/>
    <col min="7427" max="7427" width="26.140625" style="10" customWidth="1"/>
    <col min="7428" max="7428" width="12.28515625" style="10" customWidth="1"/>
    <col min="7429" max="7429" width="9.42578125" style="10" customWidth="1"/>
    <col min="7430" max="7430" width="18.28515625" style="10" customWidth="1"/>
    <col min="7431" max="7431" width="10.5703125" style="10" customWidth="1"/>
    <col min="7432" max="7432" width="18.42578125" style="10" customWidth="1"/>
    <col min="7433" max="7433" width="10.7109375" style="10" customWidth="1"/>
    <col min="7434" max="7434" width="12" style="10" customWidth="1"/>
    <col min="7435" max="7435" width="18.85546875" style="10" customWidth="1"/>
    <col min="7436" max="7436" width="17.85546875" style="10" customWidth="1"/>
    <col min="7437" max="7437" width="20.28515625" style="10" customWidth="1"/>
    <col min="7438" max="7438" width="15.5703125" style="10" customWidth="1"/>
    <col min="7439" max="7440" width="16" style="10"/>
    <col min="7441" max="7441" width="23.140625" style="10" customWidth="1"/>
    <col min="7442" max="7681" width="16" style="10"/>
    <col min="7682" max="7682" width="10.42578125" style="10" customWidth="1"/>
    <col min="7683" max="7683" width="26.140625" style="10" customWidth="1"/>
    <col min="7684" max="7684" width="12.28515625" style="10" customWidth="1"/>
    <col min="7685" max="7685" width="9.42578125" style="10" customWidth="1"/>
    <col min="7686" max="7686" width="18.28515625" style="10" customWidth="1"/>
    <col min="7687" max="7687" width="10.5703125" style="10" customWidth="1"/>
    <col min="7688" max="7688" width="18.42578125" style="10" customWidth="1"/>
    <col min="7689" max="7689" width="10.7109375" style="10" customWidth="1"/>
    <col min="7690" max="7690" width="12" style="10" customWidth="1"/>
    <col min="7691" max="7691" width="18.85546875" style="10" customWidth="1"/>
    <col min="7692" max="7692" width="17.85546875" style="10" customWidth="1"/>
    <col min="7693" max="7693" width="20.28515625" style="10" customWidth="1"/>
    <col min="7694" max="7694" width="15.5703125" style="10" customWidth="1"/>
    <col min="7695" max="7696" width="16" style="10"/>
    <col min="7697" max="7697" width="23.140625" style="10" customWidth="1"/>
    <col min="7698" max="7937" width="16" style="10"/>
    <col min="7938" max="7938" width="10.42578125" style="10" customWidth="1"/>
    <col min="7939" max="7939" width="26.140625" style="10" customWidth="1"/>
    <col min="7940" max="7940" width="12.28515625" style="10" customWidth="1"/>
    <col min="7941" max="7941" width="9.42578125" style="10" customWidth="1"/>
    <col min="7942" max="7942" width="18.28515625" style="10" customWidth="1"/>
    <col min="7943" max="7943" width="10.5703125" style="10" customWidth="1"/>
    <col min="7944" max="7944" width="18.42578125" style="10" customWidth="1"/>
    <col min="7945" max="7945" width="10.7109375" style="10" customWidth="1"/>
    <col min="7946" max="7946" width="12" style="10" customWidth="1"/>
    <col min="7947" max="7947" width="18.85546875" style="10" customWidth="1"/>
    <col min="7948" max="7948" width="17.85546875" style="10" customWidth="1"/>
    <col min="7949" max="7949" width="20.28515625" style="10" customWidth="1"/>
    <col min="7950" max="7950" width="15.5703125" style="10" customWidth="1"/>
    <col min="7951" max="7952" width="16" style="10"/>
    <col min="7953" max="7953" width="23.140625" style="10" customWidth="1"/>
    <col min="7954" max="8193" width="16" style="10"/>
    <col min="8194" max="8194" width="10.42578125" style="10" customWidth="1"/>
    <col min="8195" max="8195" width="26.140625" style="10" customWidth="1"/>
    <col min="8196" max="8196" width="12.28515625" style="10" customWidth="1"/>
    <col min="8197" max="8197" width="9.42578125" style="10" customWidth="1"/>
    <col min="8198" max="8198" width="18.28515625" style="10" customWidth="1"/>
    <col min="8199" max="8199" width="10.5703125" style="10" customWidth="1"/>
    <col min="8200" max="8200" width="18.42578125" style="10" customWidth="1"/>
    <col min="8201" max="8201" width="10.7109375" style="10" customWidth="1"/>
    <col min="8202" max="8202" width="12" style="10" customWidth="1"/>
    <col min="8203" max="8203" width="18.85546875" style="10" customWidth="1"/>
    <col min="8204" max="8204" width="17.85546875" style="10" customWidth="1"/>
    <col min="8205" max="8205" width="20.28515625" style="10" customWidth="1"/>
    <col min="8206" max="8206" width="15.5703125" style="10" customWidth="1"/>
    <col min="8207" max="8208" width="16" style="10"/>
    <col min="8209" max="8209" width="23.140625" style="10" customWidth="1"/>
    <col min="8210" max="8449" width="16" style="10"/>
    <col min="8450" max="8450" width="10.42578125" style="10" customWidth="1"/>
    <col min="8451" max="8451" width="26.140625" style="10" customWidth="1"/>
    <col min="8452" max="8452" width="12.28515625" style="10" customWidth="1"/>
    <col min="8453" max="8453" width="9.42578125" style="10" customWidth="1"/>
    <col min="8454" max="8454" width="18.28515625" style="10" customWidth="1"/>
    <col min="8455" max="8455" width="10.5703125" style="10" customWidth="1"/>
    <col min="8456" max="8456" width="18.42578125" style="10" customWidth="1"/>
    <col min="8457" max="8457" width="10.7109375" style="10" customWidth="1"/>
    <col min="8458" max="8458" width="12" style="10" customWidth="1"/>
    <col min="8459" max="8459" width="18.85546875" style="10" customWidth="1"/>
    <col min="8460" max="8460" width="17.85546875" style="10" customWidth="1"/>
    <col min="8461" max="8461" width="20.28515625" style="10" customWidth="1"/>
    <col min="8462" max="8462" width="15.5703125" style="10" customWidth="1"/>
    <col min="8463" max="8464" width="16" style="10"/>
    <col min="8465" max="8465" width="23.140625" style="10" customWidth="1"/>
    <col min="8466" max="8705" width="16" style="10"/>
    <col min="8706" max="8706" width="10.42578125" style="10" customWidth="1"/>
    <col min="8707" max="8707" width="26.140625" style="10" customWidth="1"/>
    <col min="8708" max="8708" width="12.28515625" style="10" customWidth="1"/>
    <col min="8709" max="8709" width="9.42578125" style="10" customWidth="1"/>
    <col min="8710" max="8710" width="18.28515625" style="10" customWidth="1"/>
    <col min="8711" max="8711" width="10.5703125" style="10" customWidth="1"/>
    <col min="8712" max="8712" width="18.42578125" style="10" customWidth="1"/>
    <col min="8713" max="8713" width="10.7109375" style="10" customWidth="1"/>
    <col min="8714" max="8714" width="12" style="10" customWidth="1"/>
    <col min="8715" max="8715" width="18.85546875" style="10" customWidth="1"/>
    <col min="8716" max="8716" width="17.85546875" style="10" customWidth="1"/>
    <col min="8717" max="8717" width="20.28515625" style="10" customWidth="1"/>
    <col min="8718" max="8718" width="15.5703125" style="10" customWidth="1"/>
    <col min="8719" max="8720" width="16" style="10"/>
    <col min="8721" max="8721" width="23.140625" style="10" customWidth="1"/>
    <col min="8722" max="8961" width="16" style="10"/>
    <col min="8962" max="8962" width="10.42578125" style="10" customWidth="1"/>
    <col min="8963" max="8963" width="26.140625" style="10" customWidth="1"/>
    <col min="8964" max="8964" width="12.28515625" style="10" customWidth="1"/>
    <col min="8965" max="8965" width="9.42578125" style="10" customWidth="1"/>
    <col min="8966" max="8966" width="18.28515625" style="10" customWidth="1"/>
    <col min="8967" max="8967" width="10.5703125" style="10" customWidth="1"/>
    <col min="8968" max="8968" width="18.42578125" style="10" customWidth="1"/>
    <col min="8969" max="8969" width="10.7109375" style="10" customWidth="1"/>
    <col min="8970" max="8970" width="12" style="10" customWidth="1"/>
    <col min="8971" max="8971" width="18.85546875" style="10" customWidth="1"/>
    <col min="8972" max="8972" width="17.85546875" style="10" customWidth="1"/>
    <col min="8973" max="8973" width="20.28515625" style="10" customWidth="1"/>
    <col min="8974" max="8974" width="15.5703125" style="10" customWidth="1"/>
    <col min="8975" max="8976" width="16" style="10"/>
    <col min="8977" max="8977" width="23.140625" style="10" customWidth="1"/>
    <col min="8978" max="9217" width="16" style="10"/>
    <col min="9218" max="9218" width="10.42578125" style="10" customWidth="1"/>
    <col min="9219" max="9219" width="26.140625" style="10" customWidth="1"/>
    <col min="9220" max="9220" width="12.28515625" style="10" customWidth="1"/>
    <col min="9221" max="9221" width="9.42578125" style="10" customWidth="1"/>
    <col min="9222" max="9222" width="18.28515625" style="10" customWidth="1"/>
    <col min="9223" max="9223" width="10.5703125" style="10" customWidth="1"/>
    <col min="9224" max="9224" width="18.42578125" style="10" customWidth="1"/>
    <col min="9225" max="9225" width="10.7109375" style="10" customWidth="1"/>
    <col min="9226" max="9226" width="12" style="10" customWidth="1"/>
    <col min="9227" max="9227" width="18.85546875" style="10" customWidth="1"/>
    <col min="9228" max="9228" width="17.85546875" style="10" customWidth="1"/>
    <col min="9229" max="9229" width="20.28515625" style="10" customWidth="1"/>
    <col min="9230" max="9230" width="15.5703125" style="10" customWidth="1"/>
    <col min="9231" max="9232" width="16" style="10"/>
    <col min="9233" max="9233" width="23.140625" style="10" customWidth="1"/>
    <col min="9234" max="9473" width="16" style="10"/>
    <col min="9474" max="9474" width="10.42578125" style="10" customWidth="1"/>
    <col min="9475" max="9475" width="26.140625" style="10" customWidth="1"/>
    <col min="9476" max="9476" width="12.28515625" style="10" customWidth="1"/>
    <col min="9477" max="9477" width="9.42578125" style="10" customWidth="1"/>
    <col min="9478" max="9478" width="18.28515625" style="10" customWidth="1"/>
    <col min="9479" max="9479" width="10.5703125" style="10" customWidth="1"/>
    <col min="9480" max="9480" width="18.42578125" style="10" customWidth="1"/>
    <col min="9481" max="9481" width="10.7109375" style="10" customWidth="1"/>
    <col min="9482" max="9482" width="12" style="10" customWidth="1"/>
    <col min="9483" max="9483" width="18.85546875" style="10" customWidth="1"/>
    <col min="9484" max="9484" width="17.85546875" style="10" customWidth="1"/>
    <col min="9485" max="9485" width="20.28515625" style="10" customWidth="1"/>
    <col min="9486" max="9486" width="15.5703125" style="10" customWidth="1"/>
    <col min="9487" max="9488" width="16" style="10"/>
    <col min="9489" max="9489" width="23.140625" style="10" customWidth="1"/>
    <col min="9490" max="9729" width="16" style="10"/>
    <col min="9730" max="9730" width="10.42578125" style="10" customWidth="1"/>
    <col min="9731" max="9731" width="26.140625" style="10" customWidth="1"/>
    <col min="9732" max="9732" width="12.28515625" style="10" customWidth="1"/>
    <col min="9733" max="9733" width="9.42578125" style="10" customWidth="1"/>
    <col min="9734" max="9734" width="18.28515625" style="10" customWidth="1"/>
    <col min="9735" max="9735" width="10.5703125" style="10" customWidth="1"/>
    <col min="9736" max="9736" width="18.42578125" style="10" customWidth="1"/>
    <col min="9737" max="9737" width="10.7109375" style="10" customWidth="1"/>
    <col min="9738" max="9738" width="12" style="10" customWidth="1"/>
    <col min="9739" max="9739" width="18.85546875" style="10" customWidth="1"/>
    <col min="9740" max="9740" width="17.85546875" style="10" customWidth="1"/>
    <col min="9741" max="9741" width="20.28515625" style="10" customWidth="1"/>
    <col min="9742" max="9742" width="15.5703125" style="10" customWidth="1"/>
    <col min="9743" max="9744" width="16" style="10"/>
    <col min="9745" max="9745" width="23.140625" style="10" customWidth="1"/>
    <col min="9746" max="9985" width="16" style="10"/>
    <col min="9986" max="9986" width="10.42578125" style="10" customWidth="1"/>
    <col min="9987" max="9987" width="26.140625" style="10" customWidth="1"/>
    <col min="9988" max="9988" width="12.28515625" style="10" customWidth="1"/>
    <col min="9989" max="9989" width="9.42578125" style="10" customWidth="1"/>
    <col min="9990" max="9990" width="18.28515625" style="10" customWidth="1"/>
    <col min="9991" max="9991" width="10.5703125" style="10" customWidth="1"/>
    <col min="9992" max="9992" width="18.42578125" style="10" customWidth="1"/>
    <col min="9993" max="9993" width="10.7109375" style="10" customWidth="1"/>
    <col min="9994" max="9994" width="12" style="10" customWidth="1"/>
    <col min="9995" max="9995" width="18.85546875" style="10" customWidth="1"/>
    <col min="9996" max="9996" width="17.85546875" style="10" customWidth="1"/>
    <col min="9997" max="9997" width="20.28515625" style="10" customWidth="1"/>
    <col min="9998" max="9998" width="15.5703125" style="10" customWidth="1"/>
    <col min="9999" max="10000" width="16" style="10"/>
    <col min="10001" max="10001" width="23.140625" style="10" customWidth="1"/>
    <col min="10002" max="10241" width="16" style="10"/>
    <col min="10242" max="10242" width="10.42578125" style="10" customWidth="1"/>
    <col min="10243" max="10243" width="26.140625" style="10" customWidth="1"/>
    <col min="10244" max="10244" width="12.28515625" style="10" customWidth="1"/>
    <col min="10245" max="10245" width="9.42578125" style="10" customWidth="1"/>
    <col min="10246" max="10246" width="18.28515625" style="10" customWidth="1"/>
    <col min="10247" max="10247" width="10.5703125" style="10" customWidth="1"/>
    <col min="10248" max="10248" width="18.42578125" style="10" customWidth="1"/>
    <col min="10249" max="10249" width="10.7109375" style="10" customWidth="1"/>
    <col min="10250" max="10250" width="12" style="10" customWidth="1"/>
    <col min="10251" max="10251" width="18.85546875" style="10" customWidth="1"/>
    <col min="10252" max="10252" width="17.85546875" style="10" customWidth="1"/>
    <col min="10253" max="10253" width="20.28515625" style="10" customWidth="1"/>
    <col min="10254" max="10254" width="15.5703125" style="10" customWidth="1"/>
    <col min="10255" max="10256" width="16" style="10"/>
    <col min="10257" max="10257" width="23.140625" style="10" customWidth="1"/>
    <col min="10258" max="10497" width="16" style="10"/>
    <col min="10498" max="10498" width="10.42578125" style="10" customWidth="1"/>
    <col min="10499" max="10499" width="26.140625" style="10" customWidth="1"/>
    <col min="10500" max="10500" width="12.28515625" style="10" customWidth="1"/>
    <col min="10501" max="10501" width="9.42578125" style="10" customWidth="1"/>
    <col min="10502" max="10502" width="18.28515625" style="10" customWidth="1"/>
    <col min="10503" max="10503" width="10.5703125" style="10" customWidth="1"/>
    <col min="10504" max="10504" width="18.42578125" style="10" customWidth="1"/>
    <col min="10505" max="10505" width="10.7109375" style="10" customWidth="1"/>
    <col min="10506" max="10506" width="12" style="10" customWidth="1"/>
    <col min="10507" max="10507" width="18.85546875" style="10" customWidth="1"/>
    <col min="10508" max="10508" width="17.85546875" style="10" customWidth="1"/>
    <col min="10509" max="10509" width="20.28515625" style="10" customWidth="1"/>
    <col min="10510" max="10510" width="15.5703125" style="10" customWidth="1"/>
    <col min="10511" max="10512" width="16" style="10"/>
    <col min="10513" max="10513" width="23.140625" style="10" customWidth="1"/>
    <col min="10514" max="10753" width="16" style="10"/>
    <col min="10754" max="10754" width="10.42578125" style="10" customWidth="1"/>
    <col min="10755" max="10755" width="26.140625" style="10" customWidth="1"/>
    <col min="10756" max="10756" width="12.28515625" style="10" customWidth="1"/>
    <col min="10757" max="10757" width="9.42578125" style="10" customWidth="1"/>
    <col min="10758" max="10758" width="18.28515625" style="10" customWidth="1"/>
    <col min="10759" max="10759" width="10.5703125" style="10" customWidth="1"/>
    <col min="10760" max="10760" width="18.42578125" style="10" customWidth="1"/>
    <col min="10761" max="10761" width="10.7109375" style="10" customWidth="1"/>
    <col min="10762" max="10762" width="12" style="10" customWidth="1"/>
    <col min="10763" max="10763" width="18.85546875" style="10" customWidth="1"/>
    <col min="10764" max="10764" width="17.85546875" style="10" customWidth="1"/>
    <col min="10765" max="10765" width="20.28515625" style="10" customWidth="1"/>
    <col min="10766" max="10766" width="15.5703125" style="10" customWidth="1"/>
    <col min="10767" max="10768" width="16" style="10"/>
    <col min="10769" max="10769" width="23.140625" style="10" customWidth="1"/>
    <col min="10770" max="11009" width="16" style="10"/>
    <col min="11010" max="11010" width="10.42578125" style="10" customWidth="1"/>
    <col min="11011" max="11011" width="26.140625" style="10" customWidth="1"/>
    <col min="11012" max="11012" width="12.28515625" style="10" customWidth="1"/>
    <col min="11013" max="11013" width="9.42578125" style="10" customWidth="1"/>
    <col min="11014" max="11014" width="18.28515625" style="10" customWidth="1"/>
    <col min="11015" max="11015" width="10.5703125" style="10" customWidth="1"/>
    <col min="11016" max="11016" width="18.42578125" style="10" customWidth="1"/>
    <col min="11017" max="11017" width="10.7109375" style="10" customWidth="1"/>
    <col min="11018" max="11018" width="12" style="10" customWidth="1"/>
    <col min="11019" max="11019" width="18.85546875" style="10" customWidth="1"/>
    <col min="11020" max="11020" width="17.85546875" style="10" customWidth="1"/>
    <col min="11021" max="11021" width="20.28515625" style="10" customWidth="1"/>
    <col min="11022" max="11022" width="15.5703125" style="10" customWidth="1"/>
    <col min="11023" max="11024" width="16" style="10"/>
    <col min="11025" max="11025" width="23.140625" style="10" customWidth="1"/>
    <col min="11026" max="11265" width="16" style="10"/>
    <col min="11266" max="11266" width="10.42578125" style="10" customWidth="1"/>
    <col min="11267" max="11267" width="26.140625" style="10" customWidth="1"/>
    <col min="11268" max="11268" width="12.28515625" style="10" customWidth="1"/>
    <col min="11269" max="11269" width="9.42578125" style="10" customWidth="1"/>
    <col min="11270" max="11270" width="18.28515625" style="10" customWidth="1"/>
    <col min="11271" max="11271" width="10.5703125" style="10" customWidth="1"/>
    <col min="11272" max="11272" width="18.42578125" style="10" customWidth="1"/>
    <col min="11273" max="11273" width="10.7109375" style="10" customWidth="1"/>
    <col min="11274" max="11274" width="12" style="10" customWidth="1"/>
    <col min="11275" max="11275" width="18.85546875" style="10" customWidth="1"/>
    <col min="11276" max="11276" width="17.85546875" style="10" customWidth="1"/>
    <col min="11277" max="11277" width="20.28515625" style="10" customWidth="1"/>
    <col min="11278" max="11278" width="15.5703125" style="10" customWidth="1"/>
    <col min="11279" max="11280" width="16" style="10"/>
    <col min="11281" max="11281" width="23.140625" style="10" customWidth="1"/>
    <col min="11282" max="11521" width="16" style="10"/>
    <col min="11522" max="11522" width="10.42578125" style="10" customWidth="1"/>
    <col min="11523" max="11523" width="26.140625" style="10" customWidth="1"/>
    <col min="11524" max="11524" width="12.28515625" style="10" customWidth="1"/>
    <col min="11525" max="11525" width="9.42578125" style="10" customWidth="1"/>
    <col min="11526" max="11526" width="18.28515625" style="10" customWidth="1"/>
    <col min="11527" max="11527" width="10.5703125" style="10" customWidth="1"/>
    <col min="11528" max="11528" width="18.42578125" style="10" customWidth="1"/>
    <col min="11529" max="11529" width="10.7109375" style="10" customWidth="1"/>
    <col min="11530" max="11530" width="12" style="10" customWidth="1"/>
    <col min="11531" max="11531" width="18.85546875" style="10" customWidth="1"/>
    <col min="11532" max="11532" width="17.85546875" style="10" customWidth="1"/>
    <col min="11533" max="11533" width="20.28515625" style="10" customWidth="1"/>
    <col min="11534" max="11534" width="15.5703125" style="10" customWidth="1"/>
    <col min="11535" max="11536" width="16" style="10"/>
    <col min="11537" max="11537" width="23.140625" style="10" customWidth="1"/>
    <col min="11538" max="11777" width="16" style="10"/>
    <col min="11778" max="11778" width="10.42578125" style="10" customWidth="1"/>
    <col min="11779" max="11779" width="26.140625" style="10" customWidth="1"/>
    <col min="11780" max="11780" width="12.28515625" style="10" customWidth="1"/>
    <col min="11781" max="11781" width="9.42578125" style="10" customWidth="1"/>
    <col min="11782" max="11782" width="18.28515625" style="10" customWidth="1"/>
    <col min="11783" max="11783" width="10.5703125" style="10" customWidth="1"/>
    <col min="11784" max="11784" width="18.42578125" style="10" customWidth="1"/>
    <col min="11785" max="11785" width="10.7109375" style="10" customWidth="1"/>
    <col min="11786" max="11786" width="12" style="10" customWidth="1"/>
    <col min="11787" max="11787" width="18.85546875" style="10" customWidth="1"/>
    <col min="11788" max="11788" width="17.85546875" style="10" customWidth="1"/>
    <col min="11789" max="11789" width="20.28515625" style="10" customWidth="1"/>
    <col min="11790" max="11790" width="15.5703125" style="10" customWidth="1"/>
    <col min="11791" max="11792" width="16" style="10"/>
    <col min="11793" max="11793" width="23.140625" style="10" customWidth="1"/>
    <col min="11794" max="12033" width="16" style="10"/>
    <col min="12034" max="12034" width="10.42578125" style="10" customWidth="1"/>
    <col min="12035" max="12035" width="26.140625" style="10" customWidth="1"/>
    <col min="12036" max="12036" width="12.28515625" style="10" customWidth="1"/>
    <col min="12037" max="12037" width="9.42578125" style="10" customWidth="1"/>
    <col min="12038" max="12038" width="18.28515625" style="10" customWidth="1"/>
    <col min="12039" max="12039" width="10.5703125" style="10" customWidth="1"/>
    <col min="12040" max="12040" width="18.42578125" style="10" customWidth="1"/>
    <col min="12041" max="12041" width="10.7109375" style="10" customWidth="1"/>
    <col min="12042" max="12042" width="12" style="10" customWidth="1"/>
    <col min="12043" max="12043" width="18.85546875" style="10" customWidth="1"/>
    <col min="12044" max="12044" width="17.85546875" style="10" customWidth="1"/>
    <col min="12045" max="12045" width="20.28515625" style="10" customWidth="1"/>
    <col min="12046" max="12046" width="15.5703125" style="10" customWidth="1"/>
    <col min="12047" max="12048" width="16" style="10"/>
    <col min="12049" max="12049" width="23.140625" style="10" customWidth="1"/>
    <col min="12050" max="12289" width="16" style="10"/>
    <col min="12290" max="12290" width="10.42578125" style="10" customWidth="1"/>
    <col min="12291" max="12291" width="26.140625" style="10" customWidth="1"/>
    <col min="12292" max="12292" width="12.28515625" style="10" customWidth="1"/>
    <col min="12293" max="12293" width="9.42578125" style="10" customWidth="1"/>
    <col min="12294" max="12294" width="18.28515625" style="10" customWidth="1"/>
    <col min="12295" max="12295" width="10.5703125" style="10" customWidth="1"/>
    <col min="12296" max="12296" width="18.42578125" style="10" customWidth="1"/>
    <col min="12297" max="12297" width="10.7109375" style="10" customWidth="1"/>
    <col min="12298" max="12298" width="12" style="10" customWidth="1"/>
    <col min="12299" max="12299" width="18.85546875" style="10" customWidth="1"/>
    <col min="12300" max="12300" width="17.85546875" style="10" customWidth="1"/>
    <col min="12301" max="12301" width="20.28515625" style="10" customWidth="1"/>
    <col min="12302" max="12302" width="15.5703125" style="10" customWidth="1"/>
    <col min="12303" max="12304" width="16" style="10"/>
    <col min="12305" max="12305" width="23.140625" style="10" customWidth="1"/>
    <col min="12306" max="12545" width="16" style="10"/>
    <col min="12546" max="12546" width="10.42578125" style="10" customWidth="1"/>
    <col min="12547" max="12547" width="26.140625" style="10" customWidth="1"/>
    <col min="12548" max="12548" width="12.28515625" style="10" customWidth="1"/>
    <col min="12549" max="12549" width="9.42578125" style="10" customWidth="1"/>
    <col min="12550" max="12550" width="18.28515625" style="10" customWidth="1"/>
    <col min="12551" max="12551" width="10.5703125" style="10" customWidth="1"/>
    <col min="12552" max="12552" width="18.42578125" style="10" customWidth="1"/>
    <col min="12553" max="12553" width="10.7109375" style="10" customWidth="1"/>
    <col min="12554" max="12554" width="12" style="10" customWidth="1"/>
    <col min="12555" max="12555" width="18.85546875" style="10" customWidth="1"/>
    <col min="12556" max="12556" width="17.85546875" style="10" customWidth="1"/>
    <col min="12557" max="12557" width="20.28515625" style="10" customWidth="1"/>
    <col min="12558" max="12558" width="15.5703125" style="10" customWidth="1"/>
    <col min="12559" max="12560" width="16" style="10"/>
    <col min="12561" max="12561" width="23.140625" style="10" customWidth="1"/>
    <col min="12562" max="12801" width="16" style="10"/>
    <col min="12802" max="12802" width="10.42578125" style="10" customWidth="1"/>
    <col min="12803" max="12803" width="26.140625" style="10" customWidth="1"/>
    <col min="12804" max="12804" width="12.28515625" style="10" customWidth="1"/>
    <col min="12805" max="12805" width="9.42578125" style="10" customWidth="1"/>
    <col min="12806" max="12806" width="18.28515625" style="10" customWidth="1"/>
    <col min="12807" max="12807" width="10.5703125" style="10" customWidth="1"/>
    <col min="12808" max="12808" width="18.42578125" style="10" customWidth="1"/>
    <col min="12809" max="12809" width="10.7109375" style="10" customWidth="1"/>
    <col min="12810" max="12810" width="12" style="10" customWidth="1"/>
    <col min="12811" max="12811" width="18.85546875" style="10" customWidth="1"/>
    <col min="12812" max="12812" width="17.85546875" style="10" customWidth="1"/>
    <col min="12813" max="12813" width="20.28515625" style="10" customWidth="1"/>
    <col min="12814" max="12814" width="15.5703125" style="10" customWidth="1"/>
    <col min="12815" max="12816" width="16" style="10"/>
    <col min="12817" max="12817" width="23.140625" style="10" customWidth="1"/>
    <col min="12818" max="13057" width="16" style="10"/>
    <col min="13058" max="13058" width="10.42578125" style="10" customWidth="1"/>
    <col min="13059" max="13059" width="26.140625" style="10" customWidth="1"/>
    <col min="13060" max="13060" width="12.28515625" style="10" customWidth="1"/>
    <col min="13061" max="13061" width="9.42578125" style="10" customWidth="1"/>
    <col min="13062" max="13062" width="18.28515625" style="10" customWidth="1"/>
    <col min="13063" max="13063" width="10.5703125" style="10" customWidth="1"/>
    <col min="13064" max="13064" width="18.42578125" style="10" customWidth="1"/>
    <col min="13065" max="13065" width="10.7109375" style="10" customWidth="1"/>
    <col min="13066" max="13066" width="12" style="10" customWidth="1"/>
    <col min="13067" max="13067" width="18.85546875" style="10" customWidth="1"/>
    <col min="13068" max="13068" width="17.85546875" style="10" customWidth="1"/>
    <col min="13069" max="13069" width="20.28515625" style="10" customWidth="1"/>
    <col min="13070" max="13070" width="15.5703125" style="10" customWidth="1"/>
    <col min="13071" max="13072" width="16" style="10"/>
    <col min="13073" max="13073" width="23.140625" style="10" customWidth="1"/>
    <col min="13074" max="13313" width="16" style="10"/>
    <col min="13314" max="13314" width="10.42578125" style="10" customWidth="1"/>
    <col min="13315" max="13315" width="26.140625" style="10" customWidth="1"/>
    <col min="13316" max="13316" width="12.28515625" style="10" customWidth="1"/>
    <col min="13317" max="13317" width="9.42578125" style="10" customWidth="1"/>
    <col min="13318" max="13318" width="18.28515625" style="10" customWidth="1"/>
    <col min="13319" max="13319" width="10.5703125" style="10" customWidth="1"/>
    <col min="13320" max="13320" width="18.42578125" style="10" customWidth="1"/>
    <col min="13321" max="13321" width="10.7109375" style="10" customWidth="1"/>
    <col min="13322" max="13322" width="12" style="10" customWidth="1"/>
    <col min="13323" max="13323" width="18.85546875" style="10" customWidth="1"/>
    <col min="13324" max="13324" width="17.85546875" style="10" customWidth="1"/>
    <col min="13325" max="13325" width="20.28515625" style="10" customWidth="1"/>
    <col min="13326" max="13326" width="15.5703125" style="10" customWidth="1"/>
    <col min="13327" max="13328" width="16" style="10"/>
    <col min="13329" max="13329" width="23.140625" style="10" customWidth="1"/>
    <col min="13330" max="13569" width="16" style="10"/>
    <col min="13570" max="13570" width="10.42578125" style="10" customWidth="1"/>
    <col min="13571" max="13571" width="26.140625" style="10" customWidth="1"/>
    <col min="13572" max="13572" width="12.28515625" style="10" customWidth="1"/>
    <col min="13573" max="13573" width="9.42578125" style="10" customWidth="1"/>
    <col min="13574" max="13574" width="18.28515625" style="10" customWidth="1"/>
    <col min="13575" max="13575" width="10.5703125" style="10" customWidth="1"/>
    <col min="13576" max="13576" width="18.42578125" style="10" customWidth="1"/>
    <col min="13577" max="13577" width="10.7109375" style="10" customWidth="1"/>
    <col min="13578" max="13578" width="12" style="10" customWidth="1"/>
    <col min="13579" max="13579" width="18.85546875" style="10" customWidth="1"/>
    <col min="13580" max="13580" width="17.85546875" style="10" customWidth="1"/>
    <col min="13581" max="13581" width="20.28515625" style="10" customWidth="1"/>
    <col min="13582" max="13582" width="15.5703125" style="10" customWidth="1"/>
    <col min="13583" max="13584" width="16" style="10"/>
    <col min="13585" max="13585" width="23.140625" style="10" customWidth="1"/>
    <col min="13586" max="13825" width="16" style="10"/>
    <col min="13826" max="13826" width="10.42578125" style="10" customWidth="1"/>
    <col min="13827" max="13827" width="26.140625" style="10" customWidth="1"/>
    <col min="13828" max="13828" width="12.28515625" style="10" customWidth="1"/>
    <col min="13829" max="13829" width="9.42578125" style="10" customWidth="1"/>
    <col min="13830" max="13830" width="18.28515625" style="10" customWidth="1"/>
    <col min="13831" max="13831" width="10.5703125" style="10" customWidth="1"/>
    <col min="13832" max="13832" width="18.42578125" style="10" customWidth="1"/>
    <col min="13833" max="13833" width="10.7109375" style="10" customWidth="1"/>
    <col min="13834" max="13834" width="12" style="10" customWidth="1"/>
    <col min="13835" max="13835" width="18.85546875" style="10" customWidth="1"/>
    <col min="13836" max="13836" width="17.85546875" style="10" customWidth="1"/>
    <col min="13837" max="13837" width="20.28515625" style="10" customWidth="1"/>
    <col min="13838" max="13838" width="15.5703125" style="10" customWidth="1"/>
    <col min="13839" max="13840" width="16" style="10"/>
    <col min="13841" max="13841" width="23.140625" style="10" customWidth="1"/>
    <col min="13842" max="14081" width="16" style="10"/>
    <col min="14082" max="14082" width="10.42578125" style="10" customWidth="1"/>
    <col min="14083" max="14083" width="26.140625" style="10" customWidth="1"/>
    <col min="14084" max="14084" width="12.28515625" style="10" customWidth="1"/>
    <col min="14085" max="14085" width="9.42578125" style="10" customWidth="1"/>
    <col min="14086" max="14086" width="18.28515625" style="10" customWidth="1"/>
    <col min="14087" max="14087" width="10.5703125" style="10" customWidth="1"/>
    <col min="14088" max="14088" width="18.42578125" style="10" customWidth="1"/>
    <col min="14089" max="14089" width="10.7109375" style="10" customWidth="1"/>
    <col min="14090" max="14090" width="12" style="10" customWidth="1"/>
    <col min="14091" max="14091" width="18.85546875" style="10" customWidth="1"/>
    <col min="14092" max="14092" width="17.85546875" style="10" customWidth="1"/>
    <col min="14093" max="14093" width="20.28515625" style="10" customWidth="1"/>
    <col min="14094" max="14094" width="15.5703125" style="10" customWidth="1"/>
    <col min="14095" max="14096" width="16" style="10"/>
    <col min="14097" max="14097" width="23.140625" style="10" customWidth="1"/>
    <col min="14098" max="14337" width="16" style="10"/>
    <col min="14338" max="14338" width="10.42578125" style="10" customWidth="1"/>
    <col min="14339" max="14339" width="26.140625" style="10" customWidth="1"/>
    <col min="14340" max="14340" width="12.28515625" style="10" customWidth="1"/>
    <col min="14341" max="14341" width="9.42578125" style="10" customWidth="1"/>
    <col min="14342" max="14342" width="18.28515625" style="10" customWidth="1"/>
    <col min="14343" max="14343" width="10.5703125" style="10" customWidth="1"/>
    <col min="14344" max="14344" width="18.42578125" style="10" customWidth="1"/>
    <col min="14345" max="14345" width="10.7109375" style="10" customWidth="1"/>
    <col min="14346" max="14346" width="12" style="10" customWidth="1"/>
    <col min="14347" max="14347" width="18.85546875" style="10" customWidth="1"/>
    <col min="14348" max="14348" width="17.85546875" style="10" customWidth="1"/>
    <col min="14349" max="14349" width="20.28515625" style="10" customWidth="1"/>
    <col min="14350" max="14350" width="15.5703125" style="10" customWidth="1"/>
    <col min="14351" max="14352" width="16" style="10"/>
    <col min="14353" max="14353" width="23.140625" style="10" customWidth="1"/>
    <col min="14354" max="14593" width="16" style="10"/>
    <col min="14594" max="14594" width="10.42578125" style="10" customWidth="1"/>
    <col min="14595" max="14595" width="26.140625" style="10" customWidth="1"/>
    <col min="14596" max="14596" width="12.28515625" style="10" customWidth="1"/>
    <col min="14597" max="14597" width="9.42578125" style="10" customWidth="1"/>
    <col min="14598" max="14598" width="18.28515625" style="10" customWidth="1"/>
    <col min="14599" max="14599" width="10.5703125" style="10" customWidth="1"/>
    <col min="14600" max="14600" width="18.42578125" style="10" customWidth="1"/>
    <col min="14601" max="14601" width="10.7109375" style="10" customWidth="1"/>
    <col min="14602" max="14602" width="12" style="10" customWidth="1"/>
    <col min="14603" max="14603" width="18.85546875" style="10" customWidth="1"/>
    <col min="14604" max="14604" width="17.85546875" style="10" customWidth="1"/>
    <col min="14605" max="14605" width="20.28515625" style="10" customWidth="1"/>
    <col min="14606" max="14606" width="15.5703125" style="10" customWidth="1"/>
    <col min="14607" max="14608" width="16" style="10"/>
    <col min="14609" max="14609" width="23.140625" style="10" customWidth="1"/>
    <col min="14610" max="14849" width="16" style="10"/>
    <col min="14850" max="14850" width="10.42578125" style="10" customWidth="1"/>
    <col min="14851" max="14851" width="26.140625" style="10" customWidth="1"/>
    <col min="14852" max="14852" width="12.28515625" style="10" customWidth="1"/>
    <col min="14853" max="14853" width="9.42578125" style="10" customWidth="1"/>
    <col min="14854" max="14854" width="18.28515625" style="10" customWidth="1"/>
    <col min="14855" max="14855" width="10.5703125" style="10" customWidth="1"/>
    <col min="14856" max="14856" width="18.42578125" style="10" customWidth="1"/>
    <col min="14857" max="14857" width="10.7109375" style="10" customWidth="1"/>
    <col min="14858" max="14858" width="12" style="10" customWidth="1"/>
    <col min="14859" max="14859" width="18.85546875" style="10" customWidth="1"/>
    <col min="14860" max="14860" width="17.85546875" style="10" customWidth="1"/>
    <col min="14861" max="14861" width="20.28515625" style="10" customWidth="1"/>
    <col min="14862" max="14862" width="15.5703125" style="10" customWidth="1"/>
    <col min="14863" max="14864" width="16" style="10"/>
    <col min="14865" max="14865" width="23.140625" style="10" customWidth="1"/>
    <col min="14866" max="15105" width="16" style="10"/>
    <col min="15106" max="15106" width="10.42578125" style="10" customWidth="1"/>
    <col min="15107" max="15107" width="26.140625" style="10" customWidth="1"/>
    <col min="15108" max="15108" width="12.28515625" style="10" customWidth="1"/>
    <col min="15109" max="15109" width="9.42578125" style="10" customWidth="1"/>
    <col min="15110" max="15110" width="18.28515625" style="10" customWidth="1"/>
    <col min="15111" max="15111" width="10.5703125" style="10" customWidth="1"/>
    <col min="15112" max="15112" width="18.42578125" style="10" customWidth="1"/>
    <col min="15113" max="15113" width="10.7109375" style="10" customWidth="1"/>
    <col min="15114" max="15114" width="12" style="10" customWidth="1"/>
    <col min="15115" max="15115" width="18.85546875" style="10" customWidth="1"/>
    <col min="15116" max="15116" width="17.85546875" style="10" customWidth="1"/>
    <col min="15117" max="15117" width="20.28515625" style="10" customWidth="1"/>
    <col min="15118" max="15118" width="15.5703125" style="10" customWidth="1"/>
    <col min="15119" max="15120" width="16" style="10"/>
    <col min="15121" max="15121" width="23.140625" style="10" customWidth="1"/>
    <col min="15122" max="15361" width="16" style="10"/>
    <col min="15362" max="15362" width="10.42578125" style="10" customWidth="1"/>
    <col min="15363" max="15363" width="26.140625" style="10" customWidth="1"/>
    <col min="15364" max="15364" width="12.28515625" style="10" customWidth="1"/>
    <col min="15365" max="15365" width="9.42578125" style="10" customWidth="1"/>
    <col min="15366" max="15366" width="18.28515625" style="10" customWidth="1"/>
    <col min="15367" max="15367" width="10.5703125" style="10" customWidth="1"/>
    <col min="15368" max="15368" width="18.42578125" style="10" customWidth="1"/>
    <col min="15369" max="15369" width="10.7109375" style="10" customWidth="1"/>
    <col min="15370" max="15370" width="12" style="10" customWidth="1"/>
    <col min="15371" max="15371" width="18.85546875" style="10" customWidth="1"/>
    <col min="15372" max="15372" width="17.85546875" style="10" customWidth="1"/>
    <col min="15373" max="15373" width="20.28515625" style="10" customWidth="1"/>
    <col min="15374" max="15374" width="15.5703125" style="10" customWidth="1"/>
    <col min="15375" max="15376" width="16" style="10"/>
    <col min="15377" max="15377" width="23.140625" style="10" customWidth="1"/>
    <col min="15378" max="15617" width="16" style="10"/>
    <col min="15618" max="15618" width="10.42578125" style="10" customWidth="1"/>
    <col min="15619" max="15619" width="26.140625" style="10" customWidth="1"/>
    <col min="15620" max="15620" width="12.28515625" style="10" customWidth="1"/>
    <col min="15621" max="15621" width="9.42578125" style="10" customWidth="1"/>
    <col min="15622" max="15622" width="18.28515625" style="10" customWidth="1"/>
    <col min="15623" max="15623" width="10.5703125" style="10" customWidth="1"/>
    <col min="15624" max="15624" width="18.42578125" style="10" customWidth="1"/>
    <col min="15625" max="15625" width="10.7109375" style="10" customWidth="1"/>
    <col min="15626" max="15626" width="12" style="10" customWidth="1"/>
    <col min="15627" max="15627" width="18.85546875" style="10" customWidth="1"/>
    <col min="15628" max="15628" width="17.85546875" style="10" customWidth="1"/>
    <col min="15629" max="15629" width="20.28515625" style="10" customWidth="1"/>
    <col min="15630" max="15630" width="15.5703125" style="10" customWidth="1"/>
    <col min="15631" max="15632" width="16" style="10"/>
    <col min="15633" max="15633" width="23.140625" style="10" customWidth="1"/>
    <col min="15634" max="15873" width="16" style="10"/>
    <col min="15874" max="15874" width="10.42578125" style="10" customWidth="1"/>
    <col min="15875" max="15875" width="26.140625" style="10" customWidth="1"/>
    <col min="15876" max="15876" width="12.28515625" style="10" customWidth="1"/>
    <col min="15877" max="15877" width="9.42578125" style="10" customWidth="1"/>
    <col min="15878" max="15878" width="18.28515625" style="10" customWidth="1"/>
    <col min="15879" max="15879" width="10.5703125" style="10" customWidth="1"/>
    <col min="15880" max="15880" width="18.42578125" style="10" customWidth="1"/>
    <col min="15881" max="15881" width="10.7109375" style="10" customWidth="1"/>
    <col min="15882" max="15882" width="12" style="10" customWidth="1"/>
    <col min="15883" max="15883" width="18.85546875" style="10" customWidth="1"/>
    <col min="15884" max="15884" width="17.85546875" style="10" customWidth="1"/>
    <col min="15885" max="15885" width="20.28515625" style="10" customWidth="1"/>
    <col min="15886" max="15886" width="15.5703125" style="10" customWidth="1"/>
    <col min="15887" max="15888" width="16" style="10"/>
    <col min="15889" max="15889" width="23.140625" style="10" customWidth="1"/>
    <col min="15890" max="16129" width="16" style="10"/>
    <col min="16130" max="16130" width="10.42578125" style="10" customWidth="1"/>
    <col min="16131" max="16131" width="26.140625" style="10" customWidth="1"/>
    <col min="16132" max="16132" width="12.28515625" style="10" customWidth="1"/>
    <col min="16133" max="16133" width="9.42578125" style="10" customWidth="1"/>
    <col min="16134" max="16134" width="18.28515625" style="10" customWidth="1"/>
    <col min="16135" max="16135" width="10.5703125" style="10" customWidth="1"/>
    <col min="16136" max="16136" width="18.42578125" style="10" customWidth="1"/>
    <col min="16137" max="16137" width="10.7109375" style="10" customWidth="1"/>
    <col min="16138" max="16138" width="12" style="10" customWidth="1"/>
    <col min="16139" max="16139" width="18.85546875" style="10" customWidth="1"/>
    <col min="16140" max="16140" width="17.85546875" style="10" customWidth="1"/>
    <col min="16141" max="16141" width="20.28515625" style="10" customWidth="1"/>
    <col min="16142" max="16142" width="15.5703125" style="10" customWidth="1"/>
    <col min="16143" max="16144" width="16" style="10"/>
    <col min="16145" max="16145" width="23.140625" style="10" customWidth="1"/>
    <col min="16146" max="16384" width="16" style="10"/>
  </cols>
  <sheetData>
    <row r="1" spans="1:27" ht="12.75" customHeight="1" x14ac:dyDescent="0.2"/>
    <row r="2" spans="1:27" ht="30" customHeight="1" x14ac:dyDescent="0.2">
      <c r="A2" s="12" t="s">
        <v>82</v>
      </c>
      <c r="B2" s="13"/>
      <c r="C2" s="13"/>
      <c r="O2" s="14"/>
      <c r="P2" s="15"/>
      <c r="Q2" s="16"/>
    </row>
    <row r="3" spans="1:27" ht="30" customHeight="1" x14ac:dyDescent="0.2">
      <c r="A3" s="17"/>
      <c r="B3" s="214" t="s">
        <v>6</v>
      </c>
      <c r="C3" s="215"/>
      <c r="D3" s="216"/>
      <c r="E3" s="214" t="s">
        <v>7</v>
      </c>
      <c r="F3" s="216"/>
      <c r="G3" s="18" t="s">
        <v>8</v>
      </c>
      <c r="H3" s="214" t="s">
        <v>9</v>
      </c>
      <c r="I3" s="215"/>
      <c r="J3" s="216"/>
      <c r="K3" s="214" t="s">
        <v>10</v>
      </c>
      <c r="L3" s="216"/>
      <c r="M3" s="18" t="s">
        <v>11</v>
      </c>
      <c r="N3" s="15"/>
    </row>
    <row r="4" spans="1:27" ht="30" customHeight="1" x14ac:dyDescent="0.2">
      <c r="A4" s="17" t="s">
        <v>12</v>
      </c>
      <c r="B4" s="19" t="s">
        <v>90</v>
      </c>
      <c r="C4" s="19" t="s">
        <v>61</v>
      </c>
      <c r="D4" s="19" t="s">
        <v>4</v>
      </c>
      <c r="E4" s="19" t="s">
        <v>90</v>
      </c>
      <c r="F4" s="19" t="s">
        <v>61</v>
      </c>
      <c r="G4" s="20" t="s">
        <v>13</v>
      </c>
      <c r="H4" s="21" t="s">
        <v>90</v>
      </c>
      <c r="I4" s="21" t="s">
        <v>61</v>
      </c>
      <c r="J4" s="21" t="s">
        <v>4</v>
      </c>
      <c r="K4" s="19" t="s">
        <v>90</v>
      </c>
      <c r="L4" s="19" t="s">
        <v>61</v>
      </c>
      <c r="M4" s="20" t="s">
        <v>13</v>
      </c>
      <c r="N4" s="15"/>
      <c r="O4" s="10" t="s">
        <v>14</v>
      </c>
      <c r="P4" s="10" t="s">
        <v>14</v>
      </c>
    </row>
    <row r="5" spans="1:27" ht="18" customHeight="1" x14ac:dyDescent="0.2">
      <c r="A5" s="22" t="s">
        <v>76</v>
      </c>
      <c r="B5" s="23">
        <v>522</v>
      </c>
      <c r="C5" s="23">
        <v>524</v>
      </c>
      <c r="D5" s="24">
        <f t="shared" ref="D5:D6" si="0">B5+C5</f>
        <v>1046</v>
      </c>
      <c r="E5" s="25">
        <v>76</v>
      </c>
      <c r="F5" s="25">
        <v>58</v>
      </c>
      <c r="G5" s="26">
        <v>1</v>
      </c>
      <c r="H5" s="27">
        <f t="shared" ref="H5:H6" si="1">B5*G5</f>
        <v>522</v>
      </c>
      <c r="I5" s="27">
        <f t="shared" ref="I5:I6" si="2">C5*G5</f>
        <v>524</v>
      </c>
      <c r="J5" s="27">
        <f>H5+I5</f>
        <v>1046</v>
      </c>
      <c r="K5" s="28">
        <f>E5/H5</f>
        <v>0.14559386973180077</v>
      </c>
      <c r="L5" s="28">
        <f>F5/I5</f>
        <v>0.11068702290076336</v>
      </c>
      <c r="M5" s="29">
        <v>64.5</v>
      </c>
      <c r="N5" s="30">
        <f t="shared" ref="N5:N6" si="3">M5*D5</f>
        <v>67467</v>
      </c>
      <c r="O5" s="31" t="str">
        <f t="shared" ref="O5:O7" si="4">CONCATENATE(E5," ",$O$4," ",B5)</f>
        <v>76 / 522</v>
      </c>
      <c r="P5" s="31" t="str">
        <f t="shared" ref="P5:P7" si="5">CONCATENATE(F5," ",$P$4," ",C5)</f>
        <v>58 / 524</v>
      </c>
    </row>
    <row r="6" spans="1:27" ht="18" customHeight="1" x14ac:dyDescent="0.2">
      <c r="A6" s="22" t="s">
        <v>77</v>
      </c>
      <c r="B6" s="23">
        <v>203</v>
      </c>
      <c r="C6" s="23">
        <v>203</v>
      </c>
      <c r="D6" s="24">
        <f t="shared" si="0"/>
        <v>406</v>
      </c>
      <c r="E6" s="25">
        <v>25</v>
      </c>
      <c r="F6" s="25">
        <v>6</v>
      </c>
      <c r="G6" s="26">
        <v>0.5</v>
      </c>
      <c r="H6" s="27">
        <f t="shared" si="1"/>
        <v>101.5</v>
      </c>
      <c r="I6" s="27">
        <f t="shared" si="2"/>
        <v>101.5</v>
      </c>
      <c r="J6" s="27">
        <f t="shared" ref="J6" si="6">H6+I6</f>
        <v>203</v>
      </c>
      <c r="K6" s="28">
        <f t="shared" ref="K6:L7" si="7">E6/H6</f>
        <v>0.24630541871921183</v>
      </c>
      <c r="L6" s="28">
        <f t="shared" si="7"/>
        <v>5.9113300492610835E-2</v>
      </c>
      <c r="M6" s="29">
        <v>67.5</v>
      </c>
      <c r="N6" s="30">
        <f t="shared" si="3"/>
        <v>27405</v>
      </c>
      <c r="O6" s="31" t="str">
        <f t="shared" si="4"/>
        <v>25 / 203</v>
      </c>
      <c r="P6" s="31" t="str">
        <f t="shared" si="5"/>
        <v>6 / 203</v>
      </c>
    </row>
    <row r="7" spans="1:27" ht="18" customHeight="1" x14ac:dyDescent="0.2">
      <c r="A7" s="32">
        <f>COUNT(B5:B6)</f>
        <v>2</v>
      </c>
      <c r="B7" s="33">
        <f>SUM(B5:B6)</f>
        <v>725</v>
      </c>
      <c r="C7" s="33">
        <f>SUM(C5:C6)</f>
        <v>727</v>
      </c>
      <c r="D7" s="33">
        <f>SUM(D5:D6)</f>
        <v>1452</v>
      </c>
      <c r="E7" s="34">
        <f>SUM(E5:E6)</f>
        <v>101</v>
      </c>
      <c r="F7" s="34">
        <f>SUM(F5:F6)</f>
        <v>64</v>
      </c>
      <c r="G7" s="182">
        <f>J7/D7</f>
        <v>0.86019283746556474</v>
      </c>
      <c r="H7" s="35">
        <f>SUM(H5:H6)</f>
        <v>623.5</v>
      </c>
      <c r="I7" s="35">
        <f>SUM(I5:I6)</f>
        <v>625.5</v>
      </c>
      <c r="J7" s="35">
        <f>SUM(J5:J6)</f>
        <v>1249</v>
      </c>
      <c r="K7" s="36">
        <f t="shared" si="7"/>
        <v>0.1619887730553328</v>
      </c>
      <c r="L7" s="37">
        <f>F7/I7</f>
        <v>0.10231814548361311</v>
      </c>
      <c r="M7" s="38">
        <f>N7/D7</f>
        <v>65.338842975206617</v>
      </c>
      <c r="N7" s="39">
        <f>SUM(N5:N6)</f>
        <v>94872</v>
      </c>
      <c r="O7" s="40" t="str">
        <f t="shared" si="4"/>
        <v>101 / 725</v>
      </c>
      <c r="P7" s="40" t="str">
        <f t="shared" si="5"/>
        <v>64 / 727</v>
      </c>
    </row>
    <row r="8" spans="1:27" ht="21" customHeight="1" x14ac:dyDescent="0.2">
      <c r="D8" s="41"/>
      <c r="E8" s="41"/>
      <c r="F8" s="42"/>
    </row>
    <row r="9" spans="1:27" ht="21" customHeight="1" thickBot="1" x14ac:dyDescent="0.25">
      <c r="D9" s="41"/>
      <c r="E9" s="41"/>
    </row>
    <row r="10" spans="1:27" ht="30" customHeight="1" thickBot="1" x14ac:dyDescent="0.25">
      <c r="A10" s="219" t="s">
        <v>83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1"/>
    </row>
    <row r="11" spans="1:27" ht="38.25" customHeight="1" thickBot="1" x14ac:dyDescent="0.25">
      <c r="A11" s="212" t="s">
        <v>15</v>
      </c>
      <c r="B11" s="212" t="s">
        <v>16</v>
      </c>
      <c r="C11" s="217" t="s">
        <v>17</v>
      </c>
      <c r="D11" s="212" t="s">
        <v>18</v>
      </c>
      <c r="E11" s="212" t="s">
        <v>19</v>
      </c>
      <c r="F11" s="212" t="s">
        <v>91</v>
      </c>
      <c r="G11" s="212" t="s">
        <v>92</v>
      </c>
      <c r="H11" s="212" t="s">
        <v>62</v>
      </c>
      <c r="I11" s="212" t="s">
        <v>63</v>
      </c>
      <c r="J11" s="212" t="s">
        <v>20</v>
      </c>
      <c r="K11" s="212" t="s">
        <v>21</v>
      </c>
      <c r="L11" s="225" t="s">
        <v>22</v>
      </c>
      <c r="M11" s="226"/>
      <c r="N11" s="226"/>
      <c r="O11" s="227"/>
    </row>
    <row r="12" spans="1:27" ht="40.5" customHeight="1" thickBot="1" x14ac:dyDescent="0.25">
      <c r="A12" s="213"/>
      <c r="B12" s="213"/>
      <c r="C12" s="218"/>
      <c r="D12" s="213"/>
      <c r="E12" s="213"/>
      <c r="F12" s="213"/>
      <c r="G12" s="213"/>
      <c r="H12" s="213"/>
      <c r="I12" s="213"/>
      <c r="J12" s="213"/>
      <c r="K12" s="213"/>
      <c r="L12" s="43" t="s">
        <v>23</v>
      </c>
      <c r="M12" s="44" t="s">
        <v>24</v>
      </c>
      <c r="N12" s="45" t="s">
        <v>25</v>
      </c>
      <c r="O12" s="46" t="s">
        <v>26</v>
      </c>
    </row>
    <row r="13" spans="1:27" ht="58.5" customHeight="1" x14ac:dyDescent="0.25">
      <c r="A13" s="228">
        <v>8</v>
      </c>
      <c r="B13" s="47" t="s">
        <v>76</v>
      </c>
      <c r="C13" s="48" t="s">
        <v>27</v>
      </c>
      <c r="D13" s="49"/>
      <c r="E13" s="50">
        <f>G5</f>
        <v>1</v>
      </c>
      <c r="F13" s="51" t="str">
        <f>O5</f>
        <v>76 / 522</v>
      </c>
      <c r="G13" s="52">
        <f>K5</f>
        <v>0.14559386973180077</v>
      </c>
      <c r="H13" s="51" t="str">
        <f>P5</f>
        <v>58 / 524</v>
      </c>
      <c r="I13" s="52">
        <f t="shared" ref="I13:J15" si="8">L5</f>
        <v>0.11068702290076336</v>
      </c>
      <c r="J13" s="50">
        <f t="shared" si="8"/>
        <v>64.5</v>
      </c>
      <c r="K13" s="53">
        <v>0.56399999999999995</v>
      </c>
      <c r="L13" s="54" t="s">
        <v>149</v>
      </c>
      <c r="M13" s="209" t="s">
        <v>150</v>
      </c>
      <c r="N13" s="209" t="s">
        <v>151</v>
      </c>
      <c r="O13" s="55"/>
      <c r="S13" s="181">
        <v>1.3153653058528207</v>
      </c>
      <c r="T13" s="10">
        <v>0.57958708385658353</v>
      </c>
      <c r="U13" s="10">
        <v>0.761306169590516</v>
      </c>
      <c r="V13" s="10">
        <v>1.9599639845400538</v>
      </c>
      <c r="W13" s="10">
        <v>-1.2180182474272385</v>
      </c>
      <c r="X13" s="10">
        <v>1.7662745185757267</v>
      </c>
      <c r="Y13" s="10">
        <v>0.29581582018512936</v>
      </c>
      <c r="Z13" s="10">
        <v>5.849022297102187</v>
      </c>
      <c r="AA13" s="10" t="s">
        <v>111</v>
      </c>
    </row>
    <row r="14" spans="1:27" ht="58.5" customHeight="1" x14ac:dyDescent="0.25">
      <c r="A14" s="229"/>
      <c r="B14" s="56" t="s">
        <v>77</v>
      </c>
      <c r="C14" s="48" t="s">
        <v>27</v>
      </c>
      <c r="D14" s="49"/>
      <c r="E14" s="50">
        <f>G6</f>
        <v>0.5</v>
      </c>
      <c r="F14" s="51" t="str">
        <f>O6</f>
        <v>25 / 203</v>
      </c>
      <c r="G14" s="52">
        <f>K6</f>
        <v>0.24630541871921183</v>
      </c>
      <c r="H14" s="51" t="str">
        <f>P6</f>
        <v>6 / 203</v>
      </c>
      <c r="I14" s="52">
        <f t="shared" si="8"/>
        <v>5.9113300492610835E-2</v>
      </c>
      <c r="J14" s="50">
        <f t="shared" si="8"/>
        <v>67.5</v>
      </c>
      <c r="K14" s="53">
        <v>0.436</v>
      </c>
      <c r="L14" s="54" t="s">
        <v>152</v>
      </c>
      <c r="M14" s="209" t="s">
        <v>153</v>
      </c>
      <c r="N14" s="210" t="s">
        <v>154</v>
      </c>
      <c r="O14" s="55"/>
      <c r="S14" s="181">
        <v>4.166666666666667</v>
      </c>
      <c r="T14" s="10">
        <v>0.74982636548612025</v>
      </c>
      <c r="U14" s="10">
        <v>0.86592515004827075</v>
      </c>
      <c r="V14" s="10">
        <v>1.9599639845400538</v>
      </c>
      <c r="W14" s="10">
        <v>-0.27006575176190695</v>
      </c>
      <c r="X14" s="10">
        <v>3.1243296497347566</v>
      </c>
      <c r="Y14" s="10">
        <v>0.76332930244021779</v>
      </c>
      <c r="Z14" s="10">
        <v>22.744643104472473</v>
      </c>
      <c r="AA14" s="10" t="s">
        <v>112</v>
      </c>
    </row>
    <row r="15" spans="1:27" ht="30" customHeight="1" x14ac:dyDescent="0.2">
      <c r="A15" s="57" t="s">
        <v>28</v>
      </c>
      <c r="B15" s="58">
        <f>COUNT(E13:E14)</f>
        <v>2</v>
      </c>
      <c r="C15" s="59"/>
      <c r="D15" s="208" t="s">
        <v>120</v>
      </c>
      <c r="E15" s="183">
        <f>G7</f>
        <v>0.86019283746556474</v>
      </c>
      <c r="F15" s="61" t="str">
        <f>O7</f>
        <v>101 / 725</v>
      </c>
      <c r="G15" s="62">
        <f>K7</f>
        <v>0.1619887730553328</v>
      </c>
      <c r="H15" s="61" t="str">
        <f>P7</f>
        <v>64 / 727</v>
      </c>
      <c r="I15" s="62">
        <f t="shared" si="8"/>
        <v>0.10231814548361311</v>
      </c>
      <c r="J15" s="60">
        <f t="shared" si="8"/>
        <v>65.338842975206617</v>
      </c>
      <c r="K15" s="63">
        <v>1</v>
      </c>
      <c r="L15" s="64" t="s">
        <v>113</v>
      </c>
      <c r="M15" s="41"/>
      <c r="N15" s="65"/>
      <c r="O15" s="66"/>
      <c r="S15" s="181">
        <v>2.1744831869589074</v>
      </c>
      <c r="T15" s="10">
        <v>0.32690332476006884</v>
      </c>
      <c r="U15" s="10">
        <v>0.571754601870478</v>
      </c>
      <c r="V15" s="10">
        <v>1.9599639845400538</v>
      </c>
      <c r="W15" s="10">
        <v>-0.343827406546796</v>
      </c>
      <c r="X15" s="10">
        <v>1.8974300407805149</v>
      </c>
      <c r="Y15" s="10">
        <v>0.70905129510085119</v>
      </c>
      <c r="Z15" s="10">
        <v>6.6687340264462049</v>
      </c>
      <c r="AA15" s="10" t="s">
        <v>113</v>
      </c>
    </row>
    <row r="16" spans="1:27" ht="7.5" customHeight="1" thickBot="1" x14ac:dyDescent="0.25">
      <c r="A16" s="67"/>
      <c r="B16" s="67"/>
      <c r="C16" s="68"/>
      <c r="D16" s="69"/>
      <c r="E16" s="31"/>
      <c r="F16" s="70"/>
      <c r="G16" s="71"/>
      <c r="H16" s="70"/>
      <c r="I16" s="72"/>
      <c r="J16" s="73"/>
      <c r="L16" s="41"/>
      <c r="M16" s="65"/>
      <c r="N16" s="65"/>
    </row>
    <row r="17" spans="1:15" s="16" customFormat="1" ht="46.5" customHeight="1" thickBot="1" x14ac:dyDescent="0.25">
      <c r="A17" s="74"/>
      <c r="B17" s="230" t="s">
        <v>84</v>
      </c>
      <c r="C17" s="231"/>
      <c r="D17" s="231"/>
      <c r="E17" s="231"/>
      <c r="F17" s="231"/>
      <c r="G17" s="231"/>
      <c r="H17" s="231"/>
      <c r="I17" s="232"/>
      <c r="J17" s="185" t="s">
        <v>93</v>
      </c>
      <c r="K17" s="186" t="s">
        <v>66</v>
      </c>
      <c r="L17" s="187" t="s">
        <v>23</v>
      </c>
      <c r="M17" s="188" t="s">
        <v>24</v>
      </c>
      <c r="N17" s="189" t="s">
        <v>25</v>
      </c>
      <c r="O17" s="65"/>
    </row>
    <row r="18" spans="1:15" ht="24.95" customHeight="1" thickBot="1" x14ac:dyDescent="0.25">
      <c r="A18" s="82" t="s">
        <v>29</v>
      </c>
      <c r="B18" s="190" t="s">
        <v>30</v>
      </c>
      <c r="C18" s="191">
        <f>I15*E15</f>
        <v>8.8013335887763611E-2</v>
      </c>
      <c r="D18" s="192" t="s">
        <v>31</v>
      </c>
      <c r="E18" s="193"/>
      <c r="F18" s="194"/>
      <c r="G18" s="195">
        <f>E15</f>
        <v>0.86019283746556474</v>
      </c>
      <c r="H18" s="192" t="s">
        <v>32</v>
      </c>
      <c r="I18" s="196"/>
      <c r="J18" s="75" t="s">
        <v>114</v>
      </c>
      <c r="K18" s="76" t="s">
        <v>115</v>
      </c>
      <c r="L18" s="77" t="s">
        <v>116</v>
      </c>
      <c r="M18" s="78" t="s">
        <v>117</v>
      </c>
      <c r="N18" s="78" t="s">
        <v>118</v>
      </c>
      <c r="O18" s="87" t="s">
        <v>102</v>
      </c>
    </row>
    <row r="19" spans="1:15" ht="9" customHeight="1" thickBot="1" x14ac:dyDescent="0.35">
      <c r="A19" s="11"/>
      <c r="C19" s="10"/>
      <c r="L19" s="79"/>
      <c r="M19" s="80"/>
      <c r="O19" s="81"/>
    </row>
    <row r="20" spans="1:15" ht="47.25" customHeight="1" thickBot="1" x14ac:dyDescent="0.35">
      <c r="A20" s="11"/>
      <c r="B20" s="236" t="s">
        <v>85</v>
      </c>
      <c r="C20" s="237"/>
      <c r="D20" s="237"/>
      <c r="E20" s="237"/>
      <c r="F20" s="237"/>
      <c r="G20" s="237"/>
      <c r="H20" s="237"/>
      <c r="I20" s="238"/>
      <c r="J20" s="185" t="s">
        <v>93</v>
      </c>
      <c r="K20" s="186" t="s">
        <v>66</v>
      </c>
      <c r="L20" s="187" t="s">
        <v>23</v>
      </c>
      <c r="M20" s="188" t="s">
        <v>24</v>
      </c>
      <c r="N20" s="189" t="s">
        <v>25</v>
      </c>
      <c r="O20" s="81"/>
    </row>
    <row r="21" spans="1:15" ht="27" customHeight="1" thickBot="1" x14ac:dyDescent="0.25">
      <c r="A21" s="82" t="s">
        <v>29</v>
      </c>
      <c r="B21" s="190" t="s">
        <v>30</v>
      </c>
      <c r="C21" s="191">
        <f>I15</f>
        <v>0.10231814548361311</v>
      </c>
      <c r="D21" s="192" t="s">
        <v>31</v>
      </c>
      <c r="E21" s="193"/>
      <c r="F21" s="194"/>
      <c r="G21" s="195">
        <f>E15</f>
        <v>0.86019283746556474</v>
      </c>
      <c r="H21" s="192" t="s">
        <v>32</v>
      </c>
      <c r="I21" s="196"/>
      <c r="J21" s="83" t="s">
        <v>121</v>
      </c>
      <c r="K21" s="84" t="s">
        <v>115</v>
      </c>
      <c r="L21" s="85" t="s">
        <v>119</v>
      </c>
      <c r="M21" s="86" t="s">
        <v>122</v>
      </c>
      <c r="N21" s="207" t="s">
        <v>123</v>
      </c>
      <c r="O21" s="87" t="s">
        <v>102</v>
      </c>
    </row>
    <row r="22" spans="1:15" ht="12" customHeight="1" thickBot="1" x14ac:dyDescent="0.25">
      <c r="A22" s="88"/>
      <c r="B22" s="89"/>
      <c r="C22" s="90"/>
      <c r="D22" s="91"/>
      <c r="E22" s="91"/>
      <c r="F22" s="91"/>
      <c r="G22" s="91"/>
      <c r="H22" s="92"/>
      <c r="I22" s="91"/>
      <c r="J22" s="93"/>
      <c r="K22" s="93"/>
      <c r="L22" s="94"/>
      <c r="M22" s="94"/>
      <c r="N22" s="94"/>
      <c r="O22" s="94"/>
    </row>
    <row r="23" spans="1:15" ht="27" customHeight="1" thickBot="1" x14ac:dyDescent="0.25">
      <c r="A23" s="88"/>
      <c r="B23" s="89"/>
      <c r="C23" s="90"/>
      <c r="D23" s="91"/>
      <c r="E23" s="91"/>
      <c r="F23" s="91"/>
      <c r="G23" s="91"/>
      <c r="H23" s="92"/>
      <c r="I23" s="95"/>
      <c r="J23" s="96"/>
      <c r="K23" s="97" t="s">
        <v>33</v>
      </c>
      <c r="L23" s="197" t="s">
        <v>71</v>
      </c>
      <c r="M23" s="94"/>
      <c r="N23" s="94"/>
      <c r="O23" s="94"/>
    </row>
    <row r="24" spans="1:15" ht="28.5" customHeight="1" x14ac:dyDescent="0.2">
      <c r="I24" s="98"/>
      <c r="J24" s="98"/>
      <c r="K24" s="98"/>
    </row>
    <row r="25" spans="1:15" ht="23.25" customHeight="1" x14ac:dyDescent="0.2">
      <c r="A25" s="239" t="s">
        <v>80</v>
      </c>
      <c r="B25" s="211" t="s">
        <v>0</v>
      </c>
      <c r="C25" s="211"/>
      <c r="D25" s="211"/>
      <c r="E25" s="211" t="s">
        <v>1</v>
      </c>
      <c r="F25" s="211"/>
      <c r="G25" s="211"/>
      <c r="H25" s="99"/>
      <c r="I25" s="98"/>
      <c r="J25" s="98"/>
      <c r="K25" s="98"/>
    </row>
    <row r="26" spans="1:15" ht="15.75" customHeight="1" x14ac:dyDescent="0.2">
      <c r="A26" s="240"/>
      <c r="B26" s="200" t="s">
        <v>2</v>
      </c>
      <c r="C26" s="200" t="s">
        <v>3</v>
      </c>
      <c r="D26" s="200" t="s">
        <v>4</v>
      </c>
      <c r="E26" s="200" t="s">
        <v>2</v>
      </c>
      <c r="F26" s="200" t="s">
        <v>3</v>
      </c>
      <c r="G26" s="200" t="s">
        <v>4</v>
      </c>
      <c r="H26" s="99"/>
      <c r="I26" s="100"/>
      <c r="J26" s="100"/>
      <c r="K26" s="100"/>
      <c r="L26" s="101"/>
      <c r="M26" s="101"/>
      <c r="N26" s="101"/>
    </row>
    <row r="27" spans="1:15" ht="15.75" customHeight="1" x14ac:dyDescent="0.2">
      <c r="A27" s="7" t="s">
        <v>76</v>
      </c>
      <c r="B27" s="201">
        <v>76</v>
      </c>
      <c r="C27" s="202">
        <f>D27-B27</f>
        <v>446</v>
      </c>
      <c r="D27" s="203">
        <v>522</v>
      </c>
      <c r="E27" s="201">
        <v>58</v>
      </c>
      <c r="F27" s="202">
        <f>G27-E27</f>
        <v>466</v>
      </c>
      <c r="G27" s="203">
        <v>524</v>
      </c>
      <c r="H27" s="102"/>
      <c r="I27" s="103"/>
    </row>
    <row r="28" spans="1:15" ht="15.75" customHeight="1" x14ac:dyDescent="0.2">
      <c r="A28" s="7" t="s">
        <v>77</v>
      </c>
      <c r="B28" s="201">
        <v>25</v>
      </c>
      <c r="C28" s="202">
        <f t="shared" ref="C28" si="9">D28-B28</f>
        <v>178</v>
      </c>
      <c r="D28" s="203">
        <v>203</v>
      </c>
      <c r="E28" s="201">
        <v>6</v>
      </c>
      <c r="F28" s="202">
        <f t="shared" ref="F28" si="10">G28-E28</f>
        <v>197</v>
      </c>
      <c r="G28" s="203">
        <v>203</v>
      </c>
      <c r="H28" s="102"/>
      <c r="I28" s="103"/>
    </row>
    <row r="29" spans="1:15" ht="15.75" customHeight="1" x14ac:dyDescent="0.2">
      <c r="A29" s="9">
        <f>COUNT(B27:B28)</f>
        <v>2</v>
      </c>
      <c r="B29" s="204">
        <f t="shared" ref="B29:G29" si="11">SUM(B27:B28)</f>
        <v>101</v>
      </c>
      <c r="C29" s="204">
        <f t="shared" si="11"/>
        <v>624</v>
      </c>
      <c r="D29" s="204">
        <f t="shared" si="11"/>
        <v>725</v>
      </c>
      <c r="E29" s="204">
        <f t="shared" si="11"/>
        <v>64</v>
      </c>
      <c r="F29" s="204">
        <f t="shared" si="11"/>
        <v>663</v>
      </c>
      <c r="G29" s="204">
        <f t="shared" si="11"/>
        <v>727</v>
      </c>
      <c r="H29" s="104"/>
      <c r="I29" s="103"/>
    </row>
    <row r="30" spans="1:15" ht="15.75" customHeight="1" x14ac:dyDescent="0.2">
      <c r="B30" s="105"/>
      <c r="C30" s="105"/>
      <c r="D30" s="105"/>
      <c r="E30" s="105"/>
      <c r="F30" s="106"/>
      <c r="G30" s="107"/>
      <c r="H30" s="105"/>
      <c r="I30" s="103"/>
    </row>
    <row r="31" spans="1:15" ht="15.75" customHeight="1" x14ac:dyDescent="0.2">
      <c r="B31" s="105"/>
      <c r="C31" s="105"/>
      <c r="D31" s="105"/>
      <c r="E31" s="105"/>
      <c r="F31" s="105"/>
      <c r="G31" s="105"/>
      <c r="H31" s="105"/>
      <c r="I31" s="103"/>
    </row>
    <row r="32" spans="1:15" ht="15.75" customHeight="1" x14ac:dyDescent="0.2">
      <c r="B32" s="105"/>
      <c r="C32" s="105"/>
      <c r="D32" s="105"/>
      <c r="E32" s="105"/>
      <c r="F32" s="105"/>
      <c r="G32" s="105"/>
      <c r="H32" s="105"/>
      <c r="I32" s="103"/>
    </row>
    <row r="33" spans="1:9" ht="15.75" customHeight="1" x14ac:dyDescent="0.2">
      <c r="I33" s="103"/>
    </row>
    <row r="34" spans="1:9" ht="15.75" customHeight="1" thickBot="1" x14ac:dyDescent="0.25"/>
    <row r="35" spans="1:9" ht="28.5" customHeight="1" thickBot="1" x14ac:dyDescent="0.25">
      <c r="A35" s="1"/>
      <c r="B35" s="108" t="s">
        <v>34</v>
      </c>
      <c r="C35" s="109">
        <f>A36</f>
        <v>0.10231814548361311</v>
      </c>
      <c r="D35" s="222" t="s">
        <v>35</v>
      </c>
      <c r="E35" s="223"/>
      <c r="F35" s="224"/>
      <c r="H35" s="110"/>
    </row>
    <row r="36" spans="1:9" ht="28.5" customHeight="1" thickBot="1" x14ac:dyDescent="0.25">
      <c r="A36" s="111">
        <f>I15</f>
        <v>0.10231814548361311</v>
      </c>
      <c r="B36" s="112" t="s">
        <v>36</v>
      </c>
      <c r="C36" s="1"/>
      <c r="D36" s="113" t="s">
        <v>37</v>
      </c>
      <c r="E36" s="114" t="s">
        <v>38</v>
      </c>
      <c r="F36" s="113" t="s">
        <v>39</v>
      </c>
    </row>
    <row r="37" spans="1:9" ht="28.5" customHeight="1" thickBot="1" x14ac:dyDescent="0.25">
      <c r="A37" s="115">
        <f>E15</f>
        <v>0.86019283746556474</v>
      </c>
      <c r="B37" s="116" t="s">
        <v>40</v>
      </c>
      <c r="C37" s="5"/>
      <c r="D37" s="117">
        <v>1.51</v>
      </c>
      <c r="E37" s="118">
        <v>1.1200000000000001</v>
      </c>
      <c r="F37" s="118">
        <v>2.04</v>
      </c>
      <c r="G37" s="5"/>
    </row>
    <row r="38" spans="1:9" ht="28.5" hidden="1" customHeight="1" x14ac:dyDescent="0.2">
      <c r="A38" s="120"/>
      <c r="B38" s="112"/>
      <c r="C38" s="1"/>
      <c r="D38" s="1"/>
      <c r="E38" s="1"/>
      <c r="F38" s="1"/>
      <c r="G38" s="1"/>
    </row>
    <row r="39" spans="1:9" ht="28.5" hidden="1" customHeight="1" x14ac:dyDescent="0.2">
      <c r="A39" s="120"/>
      <c r="B39" s="121" t="s">
        <v>41</v>
      </c>
      <c r="C39" s="122"/>
      <c r="D39" s="123">
        <f>C35*D37</f>
        <v>0.15450039968025578</v>
      </c>
      <c r="E39" s="124">
        <f>C35*E37</f>
        <v>0.11459632294164669</v>
      </c>
      <c r="F39" s="125">
        <f>C35*F37</f>
        <v>0.20872901678657074</v>
      </c>
      <c r="G39" s="1"/>
    </row>
    <row r="40" spans="1:9" ht="28.5" hidden="1" customHeight="1" x14ac:dyDescent="0.2">
      <c r="A40" s="120"/>
      <c r="B40" s="112"/>
      <c r="C40" s="1"/>
      <c r="D40" s="1"/>
      <c r="E40" s="1"/>
      <c r="F40" s="1"/>
      <c r="G40" s="1"/>
    </row>
    <row r="41" spans="1:9" ht="28.5" hidden="1" customHeight="1" x14ac:dyDescent="0.2">
      <c r="A41" s="120"/>
      <c r="B41" s="126"/>
      <c r="C41" s="127" t="s">
        <v>24</v>
      </c>
      <c r="D41" s="128">
        <f>C35-D39</f>
        <v>-5.2182254196642672E-2</v>
      </c>
      <c r="E41" s="129">
        <f>C35-F39</f>
        <v>-0.10641087130295764</v>
      </c>
      <c r="F41" s="130">
        <f>C35-E39</f>
        <v>-1.2278177458033585E-2</v>
      </c>
      <c r="G41" s="1"/>
    </row>
    <row r="42" spans="1:9" ht="28.5" hidden="1" customHeight="1" x14ac:dyDescent="0.2">
      <c r="A42" s="120"/>
      <c r="B42" s="131"/>
      <c r="C42" s="132" t="s">
        <v>25</v>
      </c>
      <c r="D42" s="133">
        <f>1/D41</f>
        <v>-19.163602941176475</v>
      </c>
      <c r="E42" s="134">
        <f>1/F41</f>
        <v>-81.445312499999929</v>
      </c>
      <c r="F42" s="135">
        <f>1/E41</f>
        <v>-9.3975360576923084</v>
      </c>
      <c r="G42" s="1"/>
    </row>
    <row r="43" spans="1:9" ht="28.5" hidden="1" customHeight="1" x14ac:dyDescent="0.2">
      <c r="A43" s="120"/>
      <c r="B43" s="112"/>
      <c r="C43" s="5"/>
      <c r="D43" s="5"/>
      <c r="E43" s="5"/>
      <c r="F43" s="5"/>
      <c r="G43" s="1"/>
    </row>
    <row r="44" spans="1:9" ht="28.5" hidden="1" customHeight="1" x14ac:dyDescent="0.2">
      <c r="A44" s="120"/>
      <c r="B44" s="136" t="s">
        <v>42</v>
      </c>
      <c r="C44" s="137" t="s">
        <v>43</v>
      </c>
      <c r="D44" s="138">
        <f>D42</f>
        <v>-19.163602941176475</v>
      </c>
      <c r="E44" s="138">
        <f>E42</f>
        <v>-81.445312499999929</v>
      </c>
      <c r="F44" s="138">
        <f>F42</f>
        <v>-9.3975360576923084</v>
      </c>
      <c r="G44" s="1"/>
    </row>
    <row r="45" spans="1:9" ht="28.5" hidden="1" customHeight="1" x14ac:dyDescent="0.2">
      <c r="A45" s="120"/>
      <c r="B45" s="139"/>
      <c r="C45" s="140" t="s">
        <v>44</v>
      </c>
      <c r="D45" s="141">
        <f>(1-C35)*D42</f>
        <v>-17.202818627450984</v>
      </c>
      <c r="E45" s="141">
        <f>(1-C35)*E42</f>
        <v>-73.1119791666666</v>
      </c>
      <c r="F45" s="141">
        <f>(1-C35)*F42</f>
        <v>-8.4359975961538467</v>
      </c>
      <c r="G45" s="3"/>
    </row>
    <row r="46" spans="1:9" ht="28.5" hidden="1" customHeight="1" x14ac:dyDescent="0.2">
      <c r="A46" s="120"/>
      <c r="B46" s="142"/>
      <c r="C46" s="143" t="s">
        <v>45</v>
      </c>
      <c r="D46" s="144">
        <f>D42*D41</f>
        <v>0.99999999999999989</v>
      </c>
      <c r="E46" s="144">
        <f>E42*F41</f>
        <v>1</v>
      </c>
      <c r="F46" s="144">
        <f>F42*E41</f>
        <v>1</v>
      </c>
      <c r="G46" s="3"/>
    </row>
    <row r="47" spans="1:9" ht="28.5" hidden="1" customHeight="1" x14ac:dyDescent="0.2">
      <c r="A47" s="120"/>
      <c r="B47" s="145"/>
      <c r="C47" s="146" t="s">
        <v>46</v>
      </c>
      <c r="D47" s="147">
        <f>(C35-D41)*D42</f>
        <v>-2.9607843137254903</v>
      </c>
      <c r="E47" s="147">
        <f>(C35-F41)*E42</f>
        <v>-9.333333333333325</v>
      </c>
      <c r="F47" s="147">
        <f>(C35-E41)*F42</f>
        <v>-1.9615384615384617</v>
      </c>
      <c r="G47" s="3"/>
    </row>
    <row r="48" spans="1:9" ht="28.5" hidden="1" customHeight="1" x14ac:dyDescent="0.2">
      <c r="A48" s="120"/>
      <c r="B48" s="148"/>
      <c r="C48" s="149"/>
      <c r="D48" s="150"/>
      <c r="E48" s="150"/>
      <c r="F48" s="150"/>
      <c r="G48" s="3"/>
    </row>
    <row r="49" spans="1:7" ht="28.5" hidden="1" customHeight="1" x14ac:dyDescent="0.2">
      <c r="A49" s="120"/>
      <c r="B49" s="136" t="s">
        <v>47</v>
      </c>
      <c r="C49" s="137" t="s">
        <v>48</v>
      </c>
      <c r="D49" s="138">
        <f>D42</f>
        <v>-19.163602941176475</v>
      </c>
      <c r="E49" s="138">
        <f>E42</f>
        <v>-81.445312499999929</v>
      </c>
      <c r="F49" s="138">
        <f>F42</f>
        <v>-9.3975360576923084</v>
      </c>
      <c r="G49" s="3"/>
    </row>
    <row r="50" spans="1:7" ht="28.5" hidden="1" customHeight="1" x14ac:dyDescent="0.2">
      <c r="A50" s="120"/>
      <c r="B50" s="139"/>
      <c r="C50" s="151" t="s">
        <v>44</v>
      </c>
      <c r="D50" s="141">
        <f>ABS((1-(C35-D41))*D42)</f>
        <v>16.202818627450984</v>
      </c>
      <c r="E50" s="141">
        <f>ABS((1-(C35-F41))*E42)</f>
        <v>72.1119791666666</v>
      </c>
      <c r="F50" s="141">
        <f>ABS((1-(C35-E41))*F42)</f>
        <v>7.4359975961538467</v>
      </c>
      <c r="G50" s="1"/>
    </row>
    <row r="51" spans="1:7" ht="28.5" hidden="1" customHeight="1" x14ac:dyDescent="0.2">
      <c r="A51" s="120"/>
      <c r="B51" s="152"/>
      <c r="C51" s="153" t="s">
        <v>49</v>
      </c>
      <c r="D51" s="154">
        <f>D42*D41</f>
        <v>0.99999999999999989</v>
      </c>
      <c r="E51" s="154">
        <f>E42*F41</f>
        <v>1</v>
      </c>
      <c r="F51" s="154">
        <f>F42*E41</f>
        <v>1</v>
      </c>
      <c r="G51" s="1"/>
    </row>
    <row r="52" spans="1:7" ht="28.5" hidden="1" customHeight="1" x14ac:dyDescent="0.2">
      <c r="A52" s="120"/>
      <c r="B52" s="155"/>
      <c r="C52" s="146" t="s">
        <v>50</v>
      </c>
      <c r="D52" s="147">
        <f>ABS(C35*D42)</f>
        <v>1.9607843137254906</v>
      </c>
      <c r="E52" s="147">
        <f>ABS(C35*E42)</f>
        <v>8.333333333333325</v>
      </c>
      <c r="F52" s="147">
        <f>ABS(C35*F42)</f>
        <v>0.96153846153846156</v>
      </c>
      <c r="G52" s="1"/>
    </row>
    <row r="53" spans="1:7" ht="28.5" hidden="1" customHeight="1" x14ac:dyDescent="0.2">
      <c r="A53" s="120"/>
      <c r="B53" s="156"/>
      <c r="C53" s="157"/>
      <c r="D53" s="158"/>
      <c r="E53" s="159"/>
      <c r="F53" s="158"/>
      <c r="G53" s="2"/>
    </row>
    <row r="54" spans="1:7" ht="28.5" hidden="1" customHeight="1" x14ac:dyDescent="0.2">
      <c r="A54" s="120"/>
      <c r="B54" s="160" t="s">
        <v>51</v>
      </c>
      <c r="C54" s="161"/>
      <c r="D54" s="161"/>
      <c r="E54" s="162">
        <f>ROUND(D37,2)</f>
        <v>1.51</v>
      </c>
      <c r="F54" s="163">
        <f>ROUND(D41,4)</f>
        <v>-5.2200000000000003E-2</v>
      </c>
      <c r="G54" s="164">
        <f>ROUND(D42,0)</f>
        <v>-19</v>
      </c>
    </row>
    <row r="55" spans="1:7" ht="28.5" hidden="1" customHeight="1" x14ac:dyDescent="0.2">
      <c r="A55" s="120"/>
      <c r="B55" s="165" t="s">
        <v>52</v>
      </c>
      <c r="C55" s="166">
        <f>ROUND(D39,4)</f>
        <v>0.1545</v>
      </c>
      <c r="D55" s="167">
        <f>ROUND(C35,4)</f>
        <v>0.1023</v>
      </c>
      <c r="E55" s="168">
        <f>ROUND(E37,2)</f>
        <v>1.1200000000000001</v>
      </c>
      <c r="F55" s="169">
        <f>ROUND(E41,4)</f>
        <v>-0.10639999999999999</v>
      </c>
      <c r="G55" s="170">
        <f>ROUND(E42,0)</f>
        <v>-81</v>
      </c>
    </row>
    <row r="56" spans="1:7" ht="28.5" hidden="1" customHeight="1" x14ac:dyDescent="0.2">
      <c r="A56" s="120"/>
      <c r="B56" s="165" t="s">
        <v>53</v>
      </c>
      <c r="C56" s="171"/>
      <c r="D56" s="171"/>
      <c r="E56" s="168">
        <f>ROUND(F37,2)</f>
        <v>2.04</v>
      </c>
      <c r="F56" s="169">
        <f>ROUND(F41,4)</f>
        <v>-1.23E-2</v>
      </c>
      <c r="G56" s="170">
        <f>ROUND(F42,0)</f>
        <v>-9</v>
      </c>
    </row>
    <row r="57" spans="1:7" ht="28.5" hidden="1" customHeight="1" x14ac:dyDescent="0.2">
      <c r="A57" s="120"/>
      <c r="B57" s="165" t="s">
        <v>54</v>
      </c>
      <c r="C57" s="172" t="s">
        <v>55</v>
      </c>
      <c r="D57" s="172" t="s">
        <v>56</v>
      </c>
      <c r="E57" s="173" t="s">
        <v>57</v>
      </c>
      <c r="F57" s="173" t="s">
        <v>58</v>
      </c>
      <c r="G57" s="172" t="s">
        <v>25</v>
      </c>
    </row>
    <row r="58" spans="1:7" ht="28.5" hidden="1" customHeight="1" x14ac:dyDescent="0.2">
      <c r="A58" s="120"/>
      <c r="B58" s="174" t="s">
        <v>59</v>
      </c>
      <c r="C58" s="172" t="str">
        <f>CONCATENATE(C55*100,B57)</f>
        <v>15,45%</v>
      </c>
      <c r="D58" s="172" t="str">
        <f>CONCATENATE(D55*100,B57)</f>
        <v>10,23%</v>
      </c>
      <c r="E58" s="172" t="str">
        <f>CONCATENATE(E54," ",B54,E55,B55,E56,B56)</f>
        <v>1,51 (1,12-2,04)</v>
      </c>
      <c r="F58" s="172" t="str">
        <f>CONCATENATE(F54*100,B57," ",B54,F55*100,B57," ",B58," ",F56*100,B57,B56)</f>
        <v>-5,22% (-10,64% a -1,23%)</v>
      </c>
      <c r="G58" s="172" t="str">
        <f>CONCATENATE(G54," ",B54,G55," ",B58," ",G56,B56)</f>
        <v>-19 (-81 a -9)</v>
      </c>
    </row>
    <row r="59" spans="1:7" ht="28.5" hidden="1" customHeight="1" x14ac:dyDescent="0.2">
      <c r="A59" s="175"/>
      <c r="B59" s="4"/>
      <c r="C59" s="8"/>
      <c r="D59" s="8"/>
      <c r="E59" s="8"/>
      <c r="F59" s="8"/>
      <c r="G59" s="8"/>
    </row>
    <row r="60" spans="1:7" ht="28.5" customHeight="1" x14ac:dyDescent="0.2">
      <c r="A60" s="111"/>
      <c r="B60" s="112"/>
      <c r="C60" s="1"/>
      <c r="D60" s="1"/>
      <c r="E60" s="1"/>
      <c r="F60" s="1"/>
      <c r="G60" s="1"/>
    </row>
    <row r="61" spans="1:7" ht="28.5" customHeight="1" x14ac:dyDescent="0.2">
      <c r="A61" s="176"/>
      <c r="B61" s="1"/>
      <c r="C61" s="177" t="s">
        <v>60</v>
      </c>
      <c r="D61" s="177" t="s">
        <v>56</v>
      </c>
      <c r="E61" s="177" t="s">
        <v>57</v>
      </c>
      <c r="F61" s="177" t="s">
        <v>24</v>
      </c>
      <c r="G61" s="177" t="s">
        <v>25</v>
      </c>
    </row>
    <row r="62" spans="1:7" ht="28.5" customHeight="1" x14ac:dyDescent="0.2">
      <c r="A62" s="178"/>
      <c r="B62" s="179"/>
      <c r="C62" s="180" t="str">
        <f>C58</f>
        <v>15,45%</v>
      </c>
      <c r="D62" s="180" t="str">
        <f>D58</f>
        <v>10,23%</v>
      </c>
      <c r="E62" s="180" t="str">
        <f>E58</f>
        <v>1,51 (1,12-2,04)</v>
      </c>
      <c r="F62" s="180" t="str">
        <f>F58</f>
        <v>-5,22% (-10,64% a -1,23%)</v>
      </c>
      <c r="G62" s="180" t="str">
        <f>G58</f>
        <v>-19 (-81 a -9)</v>
      </c>
    </row>
  </sheetData>
  <mergeCells count="24">
    <mergeCell ref="A25:A26"/>
    <mergeCell ref="K3:L3"/>
    <mergeCell ref="A10:O10"/>
    <mergeCell ref="D35:F35"/>
    <mergeCell ref="L11:O11"/>
    <mergeCell ref="A13:A14"/>
    <mergeCell ref="B17:I17"/>
    <mergeCell ref="B20:I20"/>
    <mergeCell ref="B25:D25"/>
    <mergeCell ref="E25:G25"/>
    <mergeCell ref="F11:F12"/>
    <mergeCell ref="G11:G12"/>
    <mergeCell ref="H11:H12"/>
    <mergeCell ref="I11:I12"/>
    <mergeCell ref="J11:J12"/>
    <mergeCell ref="K11:K12"/>
    <mergeCell ref="A11:A12"/>
    <mergeCell ref="D11:D12"/>
    <mergeCell ref="E11:E12"/>
    <mergeCell ref="B3:D3"/>
    <mergeCell ref="E3:F3"/>
    <mergeCell ref="H3:J3"/>
    <mergeCell ref="B11:B12"/>
    <mergeCell ref="C11:C12"/>
  </mergeCells>
  <pageMargins left="0.7" right="0.7" top="0.75" bottom="0.75" header="0.3" footer="0.3"/>
  <ignoredErrors>
    <ignoredError sqref="J18:K20 J21:K21" numberStoredAsText="1"/>
    <ignoredError sqref="G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9D0F-A3D7-4F68-8F9B-8AE3100E022D}">
  <dimension ref="A1:AA62"/>
  <sheetViews>
    <sheetView workbookViewId="0">
      <selection activeCell="G7" sqref="G7"/>
    </sheetView>
  </sheetViews>
  <sheetFormatPr baseColWidth="10" defaultColWidth="16" defaultRowHeight="28.5" customHeight="1" x14ac:dyDescent="0.2"/>
  <cols>
    <col min="1" max="1" width="25.140625" style="10" customWidth="1"/>
    <col min="2" max="2" width="26.140625" style="11" customWidth="1"/>
    <col min="3" max="3" width="12.28515625" style="11" customWidth="1"/>
    <col min="4" max="4" width="10.85546875" style="10" customWidth="1"/>
    <col min="5" max="5" width="12.140625" style="10" customWidth="1"/>
    <col min="6" max="6" width="13" style="10" customWidth="1"/>
    <col min="7" max="7" width="12" style="10" customWidth="1"/>
    <col min="8" max="8" width="14.140625" style="10" customWidth="1"/>
    <col min="9" max="9" width="12.7109375" style="10" customWidth="1"/>
    <col min="10" max="10" width="16.42578125" style="10" customWidth="1"/>
    <col min="11" max="11" width="15.28515625" style="10" customWidth="1"/>
    <col min="12" max="12" width="20.85546875" style="10" customWidth="1"/>
    <col min="13" max="13" width="23.28515625" style="10" customWidth="1"/>
    <col min="14" max="14" width="22.85546875" style="10" customWidth="1"/>
    <col min="15" max="15" width="16.7109375" style="10" customWidth="1"/>
    <col min="16" max="16" width="16" style="10"/>
    <col min="17" max="17" width="12" style="10" customWidth="1"/>
    <col min="18" max="257" width="16" style="10"/>
    <col min="258" max="258" width="10.42578125" style="10" customWidth="1"/>
    <col min="259" max="259" width="26.140625" style="10" customWidth="1"/>
    <col min="260" max="260" width="12.28515625" style="10" customWidth="1"/>
    <col min="261" max="261" width="9.42578125" style="10" customWidth="1"/>
    <col min="262" max="262" width="18.28515625" style="10" customWidth="1"/>
    <col min="263" max="263" width="10.5703125" style="10" customWidth="1"/>
    <col min="264" max="264" width="18.42578125" style="10" customWidth="1"/>
    <col min="265" max="265" width="10.7109375" style="10" customWidth="1"/>
    <col min="266" max="266" width="12" style="10" customWidth="1"/>
    <col min="267" max="267" width="18.85546875" style="10" customWidth="1"/>
    <col min="268" max="268" width="17.85546875" style="10" customWidth="1"/>
    <col min="269" max="269" width="20.28515625" style="10" customWidth="1"/>
    <col min="270" max="270" width="15.5703125" style="10" customWidth="1"/>
    <col min="271" max="272" width="16" style="10"/>
    <col min="273" max="273" width="23.140625" style="10" customWidth="1"/>
    <col min="274" max="513" width="16" style="10"/>
    <col min="514" max="514" width="10.42578125" style="10" customWidth="1"/>
    <col min="515" max="515" width="26.140625" style="10" customWidth="1"/>
    <col min="516" max="516" width="12.28515625" style="10" customWidth="1"/>
    <col min="517" max="517" width="9.42578125" style="10" customWidth="1"/>
    <col min="518" max="518" width="18.28515625" style="10" customWidth="1"/>
    <col min="519" max="519" width="10.5703125" style="10" customWidth="1"/>
    <col min="520" max="520" width="18.42578125" style="10" customWidth="1"/>
    <col min="521" max="521" width="10.7109375" style="10" customWidth="1"/>
    <col min="522" max="522" width="12" style="10" customWidth="1"/>
    <col min="523" max="523" width="18.85546875" style="10" customWidth="1"/>
    <col min="524" max="524" width="17.85546875" style="10" customWidth="1"/>
    <col min="525" max="525" width="20.28515625" style="10" customWidth="1"/>
    <col min="526" max="526" width="15.5703125" style="10" customWidth="1"/>
    <col min="527" max="528" width="16" style="10"/>
    <col min="529" max="529" width="23.140625" style="10" customWidth="1"/>
    <col min="530" max="769" width="16" style="10"/>
    <col min="770" max="770" width="10.42578125" style="10" customWidth="1"/>
    <col min="771" max="771" width="26.140625" style="10" customWidth="1"/>
    <col min="772" max="772" width="12.28515625" style="10" customWidth="1"/>
    <col min="773" max="773" width="9.42578125" style="10" customWidth="1"/>
    <col min="774" max="774" width="18.28515625" style="10" customWidth="1"/>
    <col min="775" max="775" width="10.5703125" style="10" customWidth="1"/>
    <col min="776" max="776" width="18.42578125" style="10" customWidth="1"/>
    <col min="777" max="777" width="10.7109375" style="10" customWidth="1"/>
    <col min="778" max="778" width="12" style="10" customWidth="1"/>
    <col min="779" max="779" width="18.85546875" style="10" customWidth="1"/>
    <col min="780" max="780" width="17.85546875" style="10" customWidth="1"/>
    <col min="781" max="781" width="20.28515625" style="10" customWidth="1"/>
    <col min="782" max="782" width="15.5703125" style="10" customWidth="1"/>
    <col min="783" max="784" width="16" style="10"/>
    <col min="785" max="785" width="23.140625" style="10" customWidth="1"/>
    <col min="786" max="1025" width="16" style="10"/>
    <col min="1026" max="1026" width="10.42578125" style="10" customWidth="1"/>
    <col min="1027" max="1027" width="26.140625" style="10" customWidth="1"/>
    <col min="1028" max="1028" width="12.28515625" style="10" customWidth="1"/>
    <col min="1029" max="1029" width="9.42578125" style="10" customWidth="1"/>
    <col min="1030" max="1030" width="18.28515625" style="10" customWidth="1"/>
    <col min="1031" max="1031" width="10.5703125" style="10" customWidth="1"/>
    <col min="1032" max="1032" width="18.42578125" style="10" customWidth="1"/>
    <col min="1033" max="1033" width="10.7109375" style="10" customWidth="1"/>
    <col min="1034" max="1034" width="12" style="10" customWidth="1"/>
    <col min="1035" max="1035" width="18.85546875" style="10" customWidth="1"/>
    <col min="1036" max="1036" width="17.85546875" style="10" customWidth="1"/>
    <col min="1037" max="1037" width="20.28515625" style="10" customWidth="1"/>
    <col min="1038" max="1038" width="15.5703125" style="10" customWidth="1"/>
    <col min="1039" max="1040" width="16" style="10"/>
    <col min="1041" max="1041" width="23.140625" style="10" customWidth="1"/>
    <col min="1042" max="1281" width="16" style="10"/>
    <col min="1282" max="1282" width="10.42578125" style="10" customWidth="1"/>
    <col min="1283" max="1283" width="26.140625" style="10" customWidth="1"/>
    <col min="1284" max="1284" width="12.28515625" style="10" customWidth="1"/>
    <col min="1285" max="1285" width="9.42578125" style="10" customWidth="1"/>
    <col min="1286" max="1286" width="18.28515625" style="10" customWidth="1"/>
    <col min="1287" max="1287" width="10.5703125" style="10" customWidth="1"/>
    <col min="1288" max="1288" width="18.42578125" style="10" customWidth="1"/>
    <col min="1289" max="1289" width="10.7109375" style="10" customWidth="1"/>
    <col min="1290" max="1290" width="12" style="10" customWidth="1"/>
    <col min="1291" max="1291" width="18.85546875" style="10" customWidth="1"/>
    <col min="1292" max="1292" width="17.85546875" style="10" customWidth="1"/>
    <col min="1293" max="1293" width="20.28515625" style="10" customWidth="1"/>
    <col min="1294" max="1294" width="15.5703125" style="10" customWidth="1"/>
    <col min="1295" max="1296" width="16" style="10"/>
    <col min="1297" max="1297" width="23.140625" style="10" customWidth="1"/>
    <col min="1298" max="1537" width="16" style="10"/>
    <col min="1538" max="1538" width="10.42578125" style="10" customWidth="1"/>
    <col min="1539" max="1539" width="26.140625" style="10" customWidth="1"/>
    <col min="1540" max="1540" width="12.28515625" style="10" customWidth="1"/>
    <col min="1541" max="1541" width="9.42578125" style="10" customWidth="1"/>
    <col min="1542" max="1542" width="18.28515625" style="10" customWidth="1"/>
    <col min="1543" max="1543" width="10.5703125" style="10" customWidth="1"/>
    <col min="1544" max="1544" width="18.42578125" style="10" customWidth="1"/>
    <col min="1545" max="1545" width="10.7109375" style="10" customWidth="1"/>
    <col min="1546" max="1546" width="12" style="10" customWidth="1"/>
    <col min="1547" max="1547" width="18.85546875" style="10" customWidth="1"/>
    <col min="1548" max="1548" width="17.85546875" style="10" customWidth="1"/>
    <col min="1549" max="1549" width="20.28515625" style="10" customWidth="1"/>
    <col min="1550" max="1550" width="15.5703125" style="10" customWidth="1"/>
    <col min="1551" max="1552" width="16" style="10"/>
    <col min="1553" max="1553" width="23.140625" style="10" customWidth="1"/>
    <col min="1554" max="1793" width="16" style="10"/>
    <col min="1794" max="1794" width="10.42578125" style="10" customWidth="1"/>
    <col min="1795" max="1795" width="26.140625" style="10" customWidth="1"/>
    <col min="1796" max="1796" width="12.28515625" style="10" customWidth="1"/>
    <col min="1797" max="1797" width="9.42578125" style="10" customWidth="1"/>
    <col min="1798" max="1798" width="18.28515625" style="10" customWidth="1"/>
    <col min="1799" max="1799" width="10.5703125" style="10" customWidth="1"/>
    <col min="1800" max="1800" width="18.42578125" style="10" customWidth="1"/>
    <col min="1801" max="1801" width="10.7109375" style="10" customWidth="1"/>
    <col min="1802" max="1802" width="12" style="10" customWidth="1"/>
    <col min="1803" max="1803" width="18.85546875" style="10" customWidth="1"/>
    <col min="1804" max="1804" width="17.85546875" style="10" customWidth="1"/>
    <col min="1805" max="1805" width="20.28515625" style="10" customWidth="1"/>
    <col min="1806" max="1806" width="15.5703125" style="10" customWidth="1"/>
    <col min="1807" max="1808" width="16" style="10"/>
    <col min="1809" max="1809" width="23.140625" style="10" customWidth="1"/>
    <col min="1810" max="2049" width="16" style="10"/>
    <col min="2050" max="2050" width="10.42578125" style="10" customWidth="1"/>
    <col min="2051" max="2051" width="26.140625" style="10" customWidth="1"/>
    <col min="2052" max="2052" width="12.28515625" style="10" customWidth="1"/>
    <col min="2053" max="2053" width="9.42578125" style="10" customWidth="1"/>
    <col min="2054" max="2054" width="18.28515625" style="10" customWidth="1"/>
    <col min="2055" max="2055" width="10.5703125" style="10" customWidth="1"/>
    <col min="2056" max="2056" width="18.42578125" style="10" customWidth="1"/>
    <col min="2057" max="2057" width="10.7109375" style="10" customWidth="1"/>
    <col min="2058" max="2058" width="12" style="10" customWidth="1"/>
    <col min="2059" max="2059" width="18.85546875" style="10" customWidth="1"/>
    <col min="2060" max="2060" width="17.85546875" style="10" customWidth="1"/>
    <col min="2061" max="2061" width="20.28515625" style="10" customWidth="1"/>
    <col min="2062" max="2062" width="15.5703125" style="10" customWidth="1"/>
    <col min="2063" max="2064" width="16" style="10"/>
    <col min="2065" max="2065" width="23.140625" style="10" customWidth="1"/>
    <col min="2066" max="2305" width="16" style="10"/>
    <col min="2306" max="2306" width="10.42578125" style="10" customWidth="1"/>
    <col min="2307" max="2307" width="26.140625" style="10" customWidth="1"/>
    <col min="2308" max="2308" width="12.28515625" style="10" customWidth="1"/>
    <col min="2309" max="2309" width="9.42578125" style="10" customWidth="1"/>
    <col min="2310" max="2310" width="18.28515625" style="10" customWidth="1"/>
    <col min="2311" max="2311" width="10.5703125" style="10" customWidth="1"/>
    <col min="2312" max="2312" width="18.42578125" style="10" customWidth="1"/>
    <col min="2313" max="2313" width="10.7109375" style="10" customWidth="1"/>
    <col min="2314" max="2314" width="12" style="10" customWidth="1"/>
    <col min="2315" max="2315" width="18.85546875" style="10" customWidth="1"/>
    <col min="2316" max="2316" width="17.85546875" style="10" customWidth="1"/>
    <col min="2317" max="2317" width="20.28515625" style="10" customWidth="1"/>
    <col min="2318" max="2318" width="15.5703125" style="10" customWidth="1"/>
    <col min="2319" max="2320" width="16" style="10"/>
    <col min="2321" max="2321" width="23.140625" style="10" customWidth="1"/>
    <col min="2322" max="2561" width="16" style="10"/>
    <col min="2562" max="2562" width="10.42578125" style="10" customWidth="1"/>
    <col min="2563" max="2563" width="26.140625" style="10" customWidth="1"/>
    <col min="2564" max="2564" width="12.28515625" style="10" customWidth="1"/>
    <col min="2565" max="2565" width="9.42578125" style="10" customWidth="1"/>
    <col min="2566" max="2566" width="18.28515625" style="10" customWidth="1"/>
    <col min="2567" max="2567" width="10.5703125" style="10" customWidth="1"/>
    <col min="2568" max="2568" width="18.42578125" style="10" customWidth="1"/>
    <col min="2569" max="2569" width="10.7109375" style="10" customWidth="1"/>
    <col min="2570" max="2570" width="12" style="10" customWidth="1"/>
    <col min="2571" max="2571" width="18.85546875" style="10" customWidth="1"/>
    <col min="2572" max="2572" width="17.85546875" style="10" customWidth="1"/>
    <col min="2573" max="2573" width="20.28515625" style="10" customWidth="1"/>
    <col min="2574" max="2574" width="15.5703125" style="10" customWidth="1"/>
    <col min="2575" max="2576" width="16" style="10"/>
    <col min="2577" max="2577" width="23.140625" style="10" customWidth="1"/>
    <col min="2578" max="2817" width="16" style="10"/>
    <col min="2818" max="2818" width="10.42578125" style="10" customWidth="1"/>
    <col min="2819" max="2819" width="26.140625" style="10" customWidth="1"/>
    <col min="2820" max="2820" width="12.28515625" style="10" customWidth="1"/>
    <col min="2821" max="2821" width="9.42578125" style="10" customWidth="1"/>
    <col min="2822" max="2822" width="18.28515625" style="10" customWidth="1"/>
    <col min="2823" max="2823" width="10.5703125" style="10" customWidth="1"/>
    <col min="2824" max="2824" width="18.42578125" style="10" customWidth="1"/>
    <col min="2825" max="2825" width="10.7109375" style="10" customWidth="1"/>
    <col min="2826" max="2826" width="12" style="10" customWidth="1"/>
    <col min="2827" max="2827" width="18.85546875" style="10" customWidth="1"/>
    <col min="2828" max="2828" width="17.85546875" style="10" customWidth="1"/>
    <col min="2829" max="2829" width="20.28515625" style="10" customWidth="1"/>
    <col min="2830" max="2830" width="15.5703125" style="10" customWidth="1"/>
    <col min="2831" max="2832" width="16" style="10"/>
    <col min="2833" max="2833" width="23.140625" style="10" customWidth="1"/>
    <col min="2834" max="3073" width="16" style="10"/>
    <col min="3074" max="3074" width="10.42578125" style="10" customWidth="1"/>
    <col min="3075" max="3075" width="26.140625" style="10" customWidth="1"/>
    <col min="3076" max="3076" width="12.28515625" style="10" customWidth="1"/>
    <col min="3077" max="3077" width="9.42578125" style="10" customWidth="1"/>
    <col min="3078" max="3078" width="18.28515625" style="10" customWidth="1"/>
    <col min="3079" max="3079" width="10.5703125" style="10" customWidth="1"/>
    <col min="3080" max="3080" width="18.42578125" style="10" customWidth="1"/>
    <col min="3081" max="3081" width="10.7109375" style="10" customWidth="1"/>
    <col min="3082" max="3082" width="12" style="10" customWidth="1"/>
    <col min="3083" max="3083" width="18.85546875" style="10" customWidth="1"/>
    <col min="3084" max="3084" width="17.85546875" style="10" customWidth="1"/>
    <col min="3085" max="3085" width="20.28515625" style="10" customWidth="1"/>
    <col min="3086" max="3086" width="15.5703125" style="10" customWidth="1"/>
    <col min="3087" max="3088" width="16" style="10"/>
    <col min="3089" max="3089" width="23.140625" style="10" customWidth="1"/>
    <col min="3090" max="3329" width="16" style="10"/>
    <col min="3330" max="3330" width="10.42578125" style="10" customWidth="1"/>
    <col min="3331" max="3331" width="26.140625" style="10" customWidth="1"/>
    <col min="3332" max="3332" width="12.28515625" style="10" customWidth="1"/>
    <col min="3333" max="3333" width="9.42578125" style="10" customWidth="1"/>
    <col min="3334" max="3334" width="18.28515625" style="10" customWidth="1"/>
    <col min="3335" max="3335" width="10.5703125" style="10" customWidth="1"/>
    <col min="3336" max="3336" width="18.42578125" style="10" customWidth="1"/>
    <col min="3337" max="3337" width="10.7109375" style="10" customWidth="1"/>
    <col min="3338" max="3338" width="12" style="10" customWidth="1"/>
    <col min="3339" max="3339" width="18.85546875" style="10" customWidth="1"/>
    <col min="3340" max="3340" width="17.85546875" style="10" customWidth="1"/>
    <col min="3341" max="3341" width="20.28515625" style="10" customWidth="1"/>
    <col min="3342" max="3342" width="15.5703125" style="10" customWidth="1"/>
    <col min="3343" max="3344" width="16" style="10"/>
    <col min="3345" max="3345" width="23.140625" style="10" customWidth="1"/>
    <col min="3346" max="3585" width="16" style="10"/>
    <col min="3586" max="3586" width="10.42578125" style="10" customWidth="1"/>
    <col min="3587" max="3587" width="26.140625" style="10" customWidth="1"/>
    <col min="3588" max="3588" width="12.28515625" style="10" customWidth="1"/>
    <col min="3589" max="3589" width="9.42578125" style="10" customWidth="1"/>
    <col min="3590" max="3590" width="18.28515625" style="10" customWidth="1"/>
    <col min="3591" max="3591" width="10.5703125" style="10" customWidth="1"/>
    <col min="3592" max="3592" width="18.42578125" style="10" customWidth="1"/>
    <col min="3593" max="3593" width="10.7109375" style="10" customWidth="1"/>
    <col min="3594" max="3594" width="12" style="10" customWidth="1"/>
    <col min="3595" max="3595" width="18.85546875" style="10" customWidth="1"/>
    <col min="3596" max="3596" width="17.85546875" style="10" customWidth="1"/>
    <col min="3597" max="3597" width="20.28515625" style="10" customWidth="1"/>
    <col min="3598" max="3598" width="15.5703125" style="10" customWidth="1"/>
    <col min="3599" max="3600" width="16" style="10"/>
    <col min="3601" max="3601" width="23.140625" style="10" customWidth="1"/>
    <col min="3602" max="3841" width="16" style="10"/>
    <col min="3842" max="3842" width="10.42578125" style="10" customWidth="1"/>
    <col min="3843" max="3843" width="26.140625" style="10" customWidth="1"/>
    <col min="3844" max="3844" width="12.28515625" style="10" customWidth="1"/>
    <col min="3845" max="3845" width="9.42578125" style="10" customWidth="1"/>
    <col min="3846" max="3846" width="18.28515625" style="10" customWidth="1"/>
    <col min="3847" max="3847" width="10.5703125" style="10" customWidth="1"/>
    <col min="3848" max="3848" width="18.42578125" style="10" customWidth="1"/>
    <col min="3849" max="3849" width="10.7109375" style="10" customWidth="1"/>
    <col min="3850" max="3850" width="12" style="10" customWidth="1"/>
    <col min="3851" max="3851" width="18.85546875" style="10" customWidth="1"/>
    <col min="3852" max="3852" width="17.85546875" style="10" customWidth="1"/>
    <col min="3853" max="3853" width="20.28515625" style="10" customWidth="1"/>
    <col min="3854" max="3854" width="15.5703125" style="10" customWidth="1"/>
    <col min="3855" max="3856" width="16" style="10"/>
    <col min="3857" max="3857" width="23.140625" style="10" customWidth="1"/>
    <col min="3858" max="4097" width="16" style="10"/>
    <col min="4098" max="4098" width="10.42578125" style="10" customWidth="1"/>
    <col min="4099" max="4099" width="26.140625" style="10" customWidth="1"/>
    <col min="4100" max="4100" width="12.28515625" style="10" customWidth="1"/>
    <col min="4101" max="4101" width="9.42578125" style="10" customWidth="1"/>
    <col min="4102" max="4102" width="18.28515625" style="10" customWidth="1"/>
    <col min="4103" max="4103" width="10.5703125" style="10" customWidth="1"/>
    <col min="4104" max="4104" width="18.42578125" style="10" customWidth="1"/>
    <col min="4105" max="4105" width="10.7109375" style="10" customWidth="1"/>
    <col min="4106" max="4106" width="12" style="10" customWidth="1"/>
    <col min="4107" max="4107" width="18.85546875" style="10" customWidth="1"/>
    <col min="4108" max="4108" width="17.85546875" style="10" customWidth="1"/>
    <col min="4109" max="4109" width="20.28515625" style="10" customWidth="1"/>
    <col min="4110" max="4110" width="15.5703125" style="10" customWidth="1"/>
    <col min="4111" max="4112" width="16" style="10"/>
    <col min="4113" max="4113" width="23.140625" style="10" customWidth="1"/>
    <col min="4114" max="4353" width="16" style="10"/>
    <col min="4354" max="4354" width="10.42578125" style="10" customWidth="1"/>
    <col min="4355" max="4355" width="26.140625" style="10" customWidth="1"/>
    <col min="4356" max="4356" width="12.28515625" style="10" customWidth="1"/>
    <col min="4357" max="4357" width="9.42578125" style="10" customWidth="1"/>
    <col min="4358" max="4358" width="18.28515625" style="10" customWidth="1"/>
    <col min="4359" max="4359" width="10.5703125" style="10" customWidth="1"/>
    <col min="4360" max="4360" width="18.42578125" style="10" customWidth="1"/>
    <col min="4361" max="4361" width="10.7109375" style="10" customWidth="1"/>
    <col min="4362" max="4362" width="12" style="10" customWidth="1"/>
    <col min="4363" max="4363" width="18.85546875" style="10" customWidth="1"/>
    <col min="4364" max="4364" width="17.85546875" style="10" customWidth="1"/>
    <col min="4365" max="4365" width="20.28515625" style="10" customWidth="1"/>
    <col min="4366" max="4366" width="15.5703125" style="10" customWidth="1"/>
    <col min="4367" max="4368" width="16" style="10"/>
    <col min="4369" max="4369" width="23.140625" style="10" customWidth="1"/>
    <col min="4370" max="4609" width="16" style="10"/>
    <col min="4610" max="4610" width="10.42578125" style="10" customWidth="1"/>
    <col min="4611" max="4611" width="26.140625" style="10" customWidth="1"/>
    <col min="4612" max="4612" width="12.28515625" style="10" customWidth="1"/>
    <col min="4613" max="4613" width="9.42578125" style="10" customWidth="1"/>
    <col min="4614" max="4614" width="18.28515625" style="10" customWidth="1"/>
    <col min="4615" max="4615" width="10.5703125" style="10" customWidth="1"/>
    <col min="4616" max="4616" width="18.42578125" style="10" customWidth="1"/>
    <col min="4617" max="4617" width="10.7109375" style="10" customWidth="1"/>
    <col min="4618" max="4618" width="12" style="10" customWidth="1"/>
    <col min="4619" max="4619" width="18.85546875" style="10" customWidth="1"/>
    <col min="4620" max="4620" width="17.85546875" style="10" customWidth="1"/>
    <col min="4621" max="4621" width="20.28515625" style="10" customWidth="1"/>
    <col min="4622" max="4622" width="15.5703125" style="10" customWidth="1"/>
    <col min="4623" max="4624" width="16" style="10"/>
    <col min="4625" max="4625" width="23.140625" style="10" customWidth="1"/>
    <col min="4626" max="4865" width="16" style="10"/>
    <col min="4866" max="4866" width="10.42578125" style="10" customWidth="1"/>
    <col min="4867" max="4867" width="26.140625" style="10" customWidth="1"/>
    <col min="4868" max="4868" width="12.28515625" style="10" customWidth="1"/>
    <col min="4869" max="4869" width="9.42578125" style="10" customWidth="1"/>
    <col min="4870" max="4870" width="18.28515625" style="10" customWidth="1"/>
    <col min="4871" max="4871" width="10.5703125" style="10" customWidth="1"/>
    <col min="4872" max="4872" width="18.42578125" style="10" customWidth="1"/>
    <col min="4873" max="4873" width="10.7109375" style="10" customWidth="1"/>
    <col min="4874" max="4874" width="12" style="10" customWidth="1"/>
    <col min="4875" max="4875" width="18.85546875" style="10" customWidth="1"/>
    <col min="4876" max="4876" width="17.85546875" style="10" customWidth="1"/>
    <col min="4877" max="4877" width="20.28515625" style="10" customWidth="1"/>
    <col min="4878" max="4878" width="15.5703125" style="10" customWidth="1"/>
    <col min="4879" max="4880" width="16" style="10"/>
    <col min="4881" max="4881" width="23.140625" style="10" customWidth="1"/>
    <col min="4882" max="5121" width="16" style="10"/>
    <col min="5122" max="5122" width="10.42578125" style="10" customWidth="1"/>
    <col min="5123" max="5123" width="26.140625" style="10" customWidth="1"/>
    <col min="5124" max="5124" width="12.28515625" style="10" customWidth="1"/>
    <col min="5125" max="5125" width="9.42578125" style="10" customWidth="1"/>
    <col min="5126" max="5126" width="18.28515625" style="10" customWidth="1"/>
    <col min="5127" max="5127" width="10.5703125" style="10" customWidth="1"/>
    <col min="5128" max="5128" width="18.42578125" style="10" customWidth="1"/>
    <col min="5129" max="5129" width="10.7109375" style="10" customWidth="1"/>
    <col min="5130" max="5130" width="12" style="10" customWidth="1"/>
    <col min="5131" max="5131" width="18.85546875" style="10" customWidth="1"/>
    <col min="5132" max="5132" width="17.85546875" style="10" customWidth="1"/>
    <col min="5133" max="5133" width="20.28515625" style="10" customWidth="1"/>
    <col min="5134" max="5134" width="15.5703125" style="10" customWidth="1"/>
    <col min="5135" max="5136" width="16" style="10"/>
    <col min="5137" max="5137" width="23.140625" style="10" customWidth="1"/>
    <col min="5138" max="5377" width="16" style="10"/>
    <col min="5378" max="5378" width="10.42578125" style="10" customWidth="1"/>
    <col min="5379" max="5379" width="26.140625" style="10" customWidth="1"/>
    <col min="5380" max="5380" width="12.28515625" style="10" customWidth="1"/>
    <col min="5381" max="5381" width="9.42578125" style="10" customWidth="1"/>
    <col min="5382" max="5382" width="18.28515625" style="10" customWidth="1"/>
    <col min="5383" max="5383" width="10.5703125" style="10" customWidth="1"/>
    <col min="5384" max="5384" width="18.42578125" style="10" customWidth="1"/>
    <col min="5385" max="5385" width="10.7109375" style="10" customWidth="1"/>
    <col min="5386" max="5386" width="12" style="10" customWidth="1"/>
    <col min="5387" max="5387" width="18.85546875" style="10" customWidth="1"/>
    <col min="5388" max="5388" width="17.85546875" style="10" customWidth="1"/>
    <col min="5389" max="5389" width="20.28515625" style="10" customWidth="1"/>
    <col min="5390" max="5390" width="15.5703125" style="10" customWidth="1"/>
    <col min="5391" max="5392" width="16" style="10"/>
    <col min="5393" max="5393" width="23.140625" style="10" customWidth="1"/>
    <col min="5394" max="5633" width="16" style="10"/>
    <col min="5634" max="5634" width="10.42578125" style="10" customWidth="1"/>
    <col min="5635" max="5635" width="26.140625" style="10" customWidth="1"/>
    <col min="5636" max="5636" width="12.28515625" style="10" customWidth="1"/>
    <col min="5637" max="5637" width="9.42578125" style="10" customWidth="1"/>
    <col min="5638" max="5638" width="18.28515625" style="10" customWidth="1"/>
    <col min="5639" max="5639" width="10.5703125" style="10" customWidth="1"/>
    <col min="5640" max="5640" width="18.42578125" style="10" customWidth="1"/>
    <col min="5641" max="5641" width="10.7109375" style="10" customWidth="1"/>
    <col min="5642" max="5642" width="12" style="10" customWidth="1"/>
    <col min="5643" max="5643" width="18.85546875" style="10" customWidth="1"/>
    <col min="5644" max="5644" width="17.85546875" style="10" customWidth="1"/>
    <col min="5645" max="5645" width="20.28515625" style="10" customWidth="1"/>
    <col min="5646" max="5646" width="15.5703125" style="10" customWidth="1"/>
    <col min="5647" max="5648" width="16" style="10"/>
    <col min="5649" max="5649" width="23.140625" style="10" customWidth="1"/>
    <col min="5650" max="5889" width="16" style="10"/>
    <col min="5890" max="5890" width="10.42578125" style="10" customWidth="1"/>
    <col min="5891" max="5891" width="26.140625" style="10" customWidth="1"/>
    <col min="5892" max="5892" width="12.28515625" style="10" customWidth="1"/>
    <col min="5893" max="5893" width="9.42578125" style="10" customWidth="1"/>
    <col min="5894" max="5894" width="18.28515625" style="10" customWidth="1"/>
    <col min="5895" max="5895" width="10.5703125" style="10" customWidth="1"/>
    <col min="5896" max="5896" width="18.42578125" style="10" customWidth="1"/>
    <col min="5897" max="5897" width="10.7109375" style="10" customWidth="1"/>
    <col min="5898" max="5898" width="12" style="10" customWidth="1"/>
    <col min="5899" max="5899" width="18.85546875" style="10" customWidth="1"/>
    <col min="5900" max="5900" width="17.85546875" style="10" customWidth="1"/>
    <col min="5901" max="5901" width="20.28515625" style="10" customWidth="1"/>
    <col min="5902" max="5902" width="15.5703125" style="10" customWidth="1"/>
    <col min="5903" max="5904" width="16" style="10"/>
    <col min="5905" max="5905" width="23.140625" style="10" customWidth="1"/>
    <col min="5906" max="6145" width="16" style="10"/>
    <col min="6146" max="6146" width="10.42578125" style="10" customWidth="1"/>
    <col min="6147" max="6147" width="26.140625" style="10" customWidth="1"/>
    <col min="6148" max="6148" width="12.28515625" style="10" customWidth="1"/>
    <col min="6149" max="6149" width="9.42578125" style="10" customWidth="1"/>
    <col min="6150" max="6150" width="18.28515625" style="10" customWidth="1"/>
    <col min="6151" max="6151" width="10.5703125" style="10" customWidth="1"/>
    <col min="6152" max="6152" width="18.42578125" style="10" customWidth="1"/>
    <col min="6153" max="6153" width="10.7109375" style="10" customWidth="1"/>
    <col min="6154" max="6154" width="12" style="10" customWidth="1"/>
    <col min="6155" max="6155" width="18.85546875" style="10" customWidth="1"/>
    <col min="6156" max="6156" width="17.85546875" style="10" customWidth="1"/>
    <col min="6157" max="6157" width="20.28515625" style="10" customWidth="1"/>
    <col min="6158" max="6158" width="15.5703125" style="10" customWidth="1"/>
    <col min="6159" max="6160" width="16" style="10"/>
    <col min="6161" max="6161" width="23.140625" style="10" customWidth="1"/>
    <col min="6162" max="6401" width="16" style="10"/>
    <col min="6402" max="6402" width="10.42578125" style="10" customWidth="1"/>
    <col min="6403" max="6403" width="26.140625" style="10" customWidth="1"/>
    <col min="6404" max="6404" width="12.28515625" style="10" customWidth="1"/>
    <col min="6405" max="6405" width="9.42578125" style="10" customWidth="1"/>
    <col min="6406" max="6406" width="18.28515625" style="10" customWidth="1"/>
    <col min="6407" max="6407" width="10.5703125" style="10" customWidth="1"/>
    <col min="6408" max="6408" width="18.42578125" style="10" customWidth="1"/>
    <col min="6409" max="6409" width="10.7109375" style="10" customWidth="1"/>
    <col min="6410" max="6410" width="12" style="10" customWidth="1"/>
    <col min="6411" max="6411" width="18.85546875" style="10" customWidth="1"/>
    <col min="6412" max="6412" width="17.85546875" style="10" customWidth="1"/>
    <col min="6413" max="6413" width="20.28515625" style="10" customWidth="1"/>
    <col min="6414" max="6414" width="15.5703125" style="10" customWidth="1"/>
    <col min="6415" max="6416" width="16" style="10"/>
    <col min="6417" max="6417" width="23.140625" style="10" customWidth="1"/>
    <col min="6418" max="6657" width="16" style="10"/>
    <col min="6658" max="6658" width="10.42578125" style="10" customWidth="1"/>
    <col min="6659" max="6659" width="26.140625" style="10" customWidth="1"/>
    <col min="6660" max="6660" width="12.28515625" style="10" customWidth="1"/>
    <col min="6661" max="6661" width="9.42578125" style="10" customWidth="1"/>
    <col min="6662" max="6662" width="18.28515625" style="10" customWidth="1"/>
    <col min="6663" max="6663" width="10.5703125" style="10" customWidth="1"/>
    <col min="6664" max="6664" width="18.42578125" style="10" customWidth="1"/>
    <col min="6665" max="6665" width="10.7109375" style="10" customWidth="1"/>
    <col min="6666" max="6666" width="12" style="10" customWidth="1"/>
    <col min="6667" max="6667" width="18.85546875" style="10" customWidth="1"/>
    <col min="6668" max="6668" width="17.85546875" style="10" customWidth="1"/>
    <col min="6669" max="6669" width="20.28515625" style="10" customWidth="1"/>
    <col min="6670" max="6670" width="15.5703125" style="10" customWidth="1"/>
    <col min="6671" max="6672" width="16" style="10"/>
    <col min="6673" max="6673" width="23.140625" style="10" customWidth="1"/>
    <col min="6674" max="6913" width="16" style="10"/>
    <col min="6914" max="6914" width="10.42578125" style="10" customWidth="1"/>
    <col min="6915" max="6915" width="26.140625" style="10" customWidth="1"/>
    <col min="6916" max="6916" width="12.28515625" style="10" customWidth="1"/>
    <col min="6917" max="6917" width="9.42578125" style="10" customWidth="1"/>
    <col min="6918" max="6918" width="18.28515625" style="10" customWidth="1"/>
    <col min="6919" max="6919" width="10.5703125" style="10" customWidth="1"/>
    <col min="6920" max="6920" width="18.42578125" style="10" customWidth="1"/>
    <col min="6921" max="6921" width="10.7109375" style="10" customWidth="1"/>
    <col min="6922" max="6922" width="12" style="10" customWidth="1"/>
    <col min="6923" max="6923" width="18.85546875" style="10" customWidth="1"/>
    <col min="6924" max="6924" width="17.85546875" style="10" customWidth="1"/>
    <col min="6925" max="6925" width="20.28515625" style="10" customWidth="1"/>
    <col min="6926" max="6926" width="15.5703125" style="10" customWidth="1"/>
    <col min="6927" max="6928" width="16" style="10"/>
    <col min="6929" max="6929" width="23.140625" style="10" customWidth="1"/>
    <col min="6930" max="7169" width="16" style="10"/>
    <col min="7170" max="7170" width="10.42578125" style="10" customWidth="1"/>
    <col min="7171" max="7171" width="26.140625" style="10" customWidth="1"/>
    <col min="7172" max="7172" width="12.28515625" style="10" customWidth="1"/>
    <col min="7173" max="7173" width="9.42578125" style="10" customWidth="1"/>
    <col min="7174" max="7174" width="18.28515625" style="10" customWidth="1"/>
    <col min="7175" max="7175" width="10.5703125" style="10" customWidth="1"/>
    <col min="7176" max="7176" width="18.42578125" style="10" customWidth="1"/>
    <col min="7177" max="7177" width="10.7109375" style="10" customWidth="1"/>
    <col min="7178" max="7178" width="12" style="10" customWidth="1"/>
    <col min="7179" max="7179" width="18.85546875" style="10" customWidth="1"/>
    <col min="7180" max="7180" width="17.85546875" style="10" customWidth="1"/>
    <col min="7181" max="7181" width="20.28515625" style="10" customWidth="1"/>
    <col min="7182" max="7182" width="15.5703125" style="10" customWidth="1"/>
    <col min="7183" max="7184" width="16" style="10"/>
    <col min="7185" max="7185" width="23.140625" style="10" customWidth="1"/>
    <col min="7186" max="7425" width="16" style="10"/>
    <col min="7426" max="7426" width="10.42578125" style="10" customWidth="1"/>
    <col min="7427" max="7427" width="26.140625" style="10" customWidth="1"/>
    <col min="7428" max="7428" width="12.28515625" style="10" customWidth="1"/>
    <col min="7429" max="7429" width="9.42578125" style="10" customWidth="1"/>
    <col min="7430" max="7430" width="18.28515625" style="10" customWidth="1"/>
    <col min="7431" max="7431" width="10.5703125" style="10" customWidth="1"/>
    <col min="7432" max="7432" width="18.42578125" style="10" customWidth="1"/>
    <col min="7433" max="7433" width="10.7109375" style="10" customWidth="1"/>
    <col min="7434" max="7434" width="12" style="10" customWidth="1"/>
    <col min="7435" max="7435" width="18.85546875" style="10" customWidth="1"/>
    <col min="7436" max="7436" width="17.85546875" style="10" customWidth="1"/>
    <col min="7437" max="7437" width="20.28515625" style="10" customWidth="1"/>
    <col min="7438" max="7438" width="15.5703125" style="10" customWidth="1"/>
    <col min="7439" max="7440" width="16" style="10"/>
    <col min="7441" max="7441" width="23.140625" style="10" customWidth="1"/>
    <col min="7442" max="7681" width="16" style="10"/>
    <col min="7682" max="7682" width="10.42578125" style="10" customWidth="1"/>
    <col min="7683" max="7683" width="26.140625" style="10" customWidth="1"/>
    <col min="7684" max="7684" width="12.28515625" style="10" customWidth="1"/>
    <col min="7685" max="7685" width="9.42578125" style="10" customWidth="1"/>
    <col min="7686" max="7686" width="18.28515625" style="10" customWidth="1"/>
    <col min="7687" max="7687" width="10.5703125" style="10" customWidth="1"/>
    <col min="7688" max="7688" width="18.42578125" style="10" customWidth="1"/>
    <col min="7689" max="7689" width="10.7109375" style="10" customWidth="1"/>
    <col min="7690" max="7690" width="12" style="10" customWidth="1"/>
    <col min="7691" max="7691" width="18.85546875" style="10" customWidth="1"/>
    <col min="7692" max="7692" width="17.85546875" style="10" customWidth="1"/>
    <col min="7693" max="7693" width="20.28515625" style="10" customWidth="1"/>
    <col min="7694" max="7694" width="15.5703125" style="10" customWidth="1"/>
    <col min="7695" max="7696" width="16" style="10"/>
    <col min="7697" max="7697" width="23.140625" style="10" customWidth="1"/>
    <col min="7698" max="7937" width="16" style="10"/>
    <col min="7938" max="7938" width="10.42578125" style="10" customWidth="1"/>
    <col min="7939" max="7939" width="26.140625" style="10" customWidth="1"/>
    <col min="7940" max="7940" width="12.28515625" style="10" customWidth="1"/>
    <col min="7941" max="7941" width="9.42578125" style="10" customWidth="1"/>
    <col min="7942" max="7942" width="18.28515625" style="10" customWidth="1"/>
    <col min="7943" max="7943" width="10.5703125" style="10" customWidth="1"/>
    <col min="7944" max="7944" width="18.42578125" style="10" customWidth="1"/>
    <col min="7945" max="7945" width="10.7109375" style="10" customWidth="1"/>
    <col min="7946" max="7946" width="12" style="10" customWidth="1"/>
    <col min="7947" max="7947" width="18.85546875" style="10" customWidth="1"/>
    <col min="7948" max="7948" width="17.85546875" style="10" customWidth="1"/>
    <col min="7949" max="7949" width="20.28515625" style="10" customWidth="1"/>
    <col min="7950" max="7950" width="15.5703125" style="10" customWidth="1"/>
    <col min="7951" max="7952" width="16" style="10"/>
    <col min="7953" max="7953" width="23.140625" style="10" customWidth="1"/>
    <col min="7954" max="8193" width="16" style="10"/>
    <col min="8194" max="8194" width="10.42578125" style="10" customWidth="1"/>
    <col min="8195" max="8195" width="26.140625" style="10" customWidth="1"/>
    <col min="8196" max="8196" width="12.28515625" style="10" customWidth="1"/>
    <col min="8197" max="8197" width="9.42578125" style="10" customWidth="1"/>
    <col min="8198" max="8198" width="18.28515625" style="10" customWidth="1"/>
    <col min="8199" max="8199" width="10.5703125" style="10" customWidth="1"/>
    <col min="8200" max="8200" width="18.42578125" style="10" customWidth="1"/>
    <col min="8201" max="8201" width="10.7109375" style="10" customWidth="1"/>
    <col min="8202" max="8202" width="12" style="10" customWidth="1"/>
    <col min="8203" max="8203" width="18.85546875" style="10" customWidth="1"/>
    <col min="8204" max="8204" width="17.85546875" style="10" customWidth="1"/>
    <col min="8205" max="8205" width="20.28515625" style="10" customWidth="1"/>
    <col min="8206" max="8206" width="15.5703125" style="10" customWidth="1"/>
    <col min="8207" max="8208" width="16" style="10"/>
    <col min="8209" max="8209" width="23.140625" style="10" customWidth="1"/>
    <col min="8210" max="8449" width="16" style="10"/>
    <col min="8450" max="8450" width="10.42578125" style="10" customWidth="1"/>
    <col min="8451" max="8451" width="26.140625" style="10" customWidth="1"/>
    <col min="8452" max="8452" width="12.28515625" style="10" customWidth="1"/>
    <col min="8453" max="8453" width="9.42578125" style="10" customWidth="1"/>
    <col min="8454" max="8454" width="18.28515625" style="10" customWidth="1"/>
    <col min="8455" max="8455" width="10.5703125" style="10" customWidth="1"/>
    <col min="8456" max="8456" width="18.42578125" style="10" customWidth="1"/>
    <col min="8457" max="8457" width="10.7109375" style="10" customWidth="1"/>
    <col min="8458" max="8458" width="12" style="10" customWidth="1"/>
    <col min="8459" max="8459" width="18.85546875" style="10" customWidth="1"/>
    <col min="8460" max="8460" width="17.85546875" style="10" customWidth="1"/>
    <col min="8461" max="8461" width="20.28515625" style="10" customWidth="1"/>
    <col min="8462" max="8462" width="15.5703125" style="10" customWidth="1"/>
    <col min="8463" max="8464" width="16" style="10"/>
    <col min="8465" max="8465" width="23.140625" style="10" customWidth="1"/>
    <col min="8466" max="8705" width="16" style="10"/>
    <col min="8706" max="8706" width="10.42578125" style="10" customWidth="1"/>
    <col min="8707" max="8707" width="26.140625" style="10" customWidth="1"/>
    <col min="8708" max="8708" width="12.28515625" style="10" customWidth="1"/>
    <col min="8709" max="8709" width="9.42578125" style="10" customWidth="1"/>
    <col min="8710" max="8710" width="18.28515625" style="10" customWidth="1"/>
    <col min="8711" max="8711" width="10.5703125" style="10" customWidth="1"/>
    <col min="8712" max="8712" width="18.42578125" style="10" customWidth="1"/>
    <col min="8713" max="8713" width="10.7109375" style="10" customWidth="1"/>
    <col min="8714" max="8714" width="12" style="10" customWidth="1"/>
    <col min="8715" max="8715" width="18.85546875" style="10" customWidth="1"/>
    <col min="8716" max="8716" width="17.85546875" style="10" customWidth="1"/>
    <col min="8717" max="8717" width="20.28515625" style="10" customWidth="1"/>
    <col min="8718" max="8718" width="15.5703125" style="10" customWidth="1"/>
    <col min="8719" max="8720" width="16" style="10"/>
    <col min="8721" max="8721" width="23.140625" style="10" customWidth="1"/>
    <col min="8722" max="8961" width="16" style="10"/>
    <col min="8962" max="8962" width="10.42578125" style="10" customWidth="1"/>
    <col min="8963" max="8963" width="26.140625" style="10" customWidth="1"/>
    <col min="8964" max="8964" width="12.28515625" style="10" customWidth="1"/>
    <col min="8965" max="8965" width="9.42578125" style="10" customWidth="1"/>
    <col min="8966" max="8966" width="18.28515625" style="10" customWidth="1"/>
    <col min="8967" max="8967" width="10.5703125" style="10" customWidth="1"/>
    <col min="8968" max="8968" width="18.42578125" style="10" customWidth="1"/>
    <col min="8969" max="8969" width="10.7109375" style="10" customWidth="1"/>
    <col min="8970" max="8970" width="12" style="10" customWidth="1"/>
    <col min="8971" max="8971" width="18.85546875" style="10" customWidth="1"/>
    <col min="8972" max="8972" width="17.85546875" style="10" customWidth="1"/>
    <col min="8973" max="8973" width="20.28515625" style="10" customWidth="1"/>
    <col min="8974" max="8974" width="15.5703125" style="10" customWidth="1"/>
    <col min="8975" max="8976" width="16" style="10"/>
    <col min="8977" max="8977" width="23.140625" style="10" customWidth="1"/>
    <col min="8978" max="9217" width="16" style="10"/>
    <col min="9218" max="9218" width="10.42578125" style="10" customWidth="1"/>
    <col min="9219" max="9219" width="26.140625" style="10" customWidth="1"/>
    <col min="9220" max="9220" width="12.28515625" style="10" customWidth="1"/>
    <col min="9221" max="9221" width="9.42578125" style="10" customWidth="1"/>
    <col min="9222" max="9222" width="18.28515625" style="10" customWidth="1"/>
    <col min="9223" max="9223" width="10.5703125" style="10" customWidth="1"/>
    <col min="9224" max="9224" width="18.42578125" style="10" customWidth="1"/>
    <col min="9225" max="9225" width="10.7109375" style="10" customWidth="1"/>
    <col min="9226" max="9226" width="12" style="10" customWidth="1"/>
    <col min="9227" max="9227" width="18.85546875" style="10" customWidth="1"/>
    <col min="9228" max="9228" width="17.85546875" style="10" customWidth="1"/>
    <col min="9229" max="9229" width="20.28515625" style="10" customWidth="1"/>
    <col min="9230" max="9230" width="15.5703125" style="10" customWidth="1"/>
    <col min="9231" max="9232" width="16" style="10"/>
    <col min="9233" max="9233" width="23.140625" style="10" customWidth="1"/>
    <col min="9234" max="9473" width="16" style="10"/>
    <col min="9474" max="9474" width="10.42578125" style="10" customWidth="1"/>
    <col min="9475" max="9475" width="26.140625" style="10" customWidth="1"/>
    <col min="9476" max="9476" width="12.28515625" style="10" customWidth="1"/>
    <col min="9477" max="9477" width="9.42578125" style="10" customWidth="1"/>
    <col min="9478" max="9478" width="18.28515625" style="10" customWidth="1"/>
    <col min="9479" max="9479" width="10.5703125" style="10" customWidth="1"/>
    <col min="9480" max="9480" width="18.42578125" style="10" customWidth="1"/>
    <col min="9481" max="9481" width="10.7109375" style="10" customWidth="1"/>
    <col min="9482" max="9482" width="12" style="10" customWidth="1"/>
    <col min="9483" max="9483" width="18.85546875" style="10" customWidth="1"/>
    <col min="9484" max="9484" width="17.85546875" style="10" customWidth="1"/>
    <col min="9485" max="9485" width="20.28515625" style="10" customWidth="1"/>
    <col min="9486" max="9486" width="15.5703125" style="10" customWidth="1"/>
    <col min="9487" max="9488" width="16" style="10"/>
    <col min="9489" max="9489" width="23.140625" style="10" customWidth="1"/>
    <col min="9490" max="9729" width="16" style="10"/>
    <col min="9730" max="9730" width="10.42578125" style="10" customWidth="1"/>
    <col min="9731" max="9731" width="26.140625" style="10" customWidth="1"/>
    <col min="9732" max="9732" width="12.28515625" style="10" customWidth="1"/>
    <col min="9733" max="9733" width="9.42578125" style="10" customWidth="1"/>
    <col min="9734" max="9734" width="18.28515625" style="10" customWidth="1"/>
    <col min="9735" max="9735" width="10.5703125" style="10" customWidth="1"/>
    <col min="9736" max="9736" width="18.42578125" style="10" customWidth="1"/>
    <col min="9737" max="9737" width="10.7109375" style="10" customWidth="1"/>
    <col min="9738" max="9738" width="12" style="10" customWidth="1"/>
    <col min="9739" max="9739" width="18.85546875" style="10" customWidth="1"/>
    <col min="9740" max="9740" width="17.85546875" style="10" customWidth="1"/>
    <col min="9741" max="9741" width="20.28515625" style="10" customWidth="1"/>
    <col min="9742" max="9742" width="15.5703125" style="10" customWidth="1"/>
    <col min="9743" max="9744" width="16" style="10"/>
    <col min="9745" max="9745" width="23.140625" style="10" customWidth="1"/>
    <col min="9746" max="9985" width="16" style="10"/>
    <col min="9986" max="9986" width="10.42578125" style="10" customWidth="1"/>
    <col min="9987" max="9987" width="26.140625" style="10" customWidth="1"/>
    <col min="9988" max="9988" width="12.28515625" style="10" customWidth="1"/>
    <col min="9989" max="9989" width="9.42578125" style="10" customWidth="1"/>
    <col min="9990" max="9990" width="18.28515625" style="10" customWidth="1"/>
    <col min="9991" max="9991" width="10.5703125" style="10" customWidth="1"/>
    <col min="9992" max="9992" width="18.42578125" style="10" customWidth="1"/>
    <col min="9993" max="9993" width="10.7109375" style="10" customWidth="1"/>
    <col min="9994" max="9994" width="12" style="10" customWidth="1"/>
    <col min="9995" max="9995" width="18.85546875" style="10" customWidth="1"/>
    <col min="9996" max="9996" width="17.85546875" style="10" customWidth="1"/>
    <col min="9997" max="9997" width="20.28515625" style="10" customWidth="1"/>
    <col min="9998" max="9998" width="15.5703125" style="10" customWidth="1"/>
    <col min="9999" max="10000" width="16" style="10"/>
    <col min="10001" max="10001" width="23.140625" style="10" customWidth="1"/>
    <col min="10002" max="10241" width="16" style="10"/>
    <col min="10242" max="10242" width="10.42578125" style="10" customWidth="1"/>
    <col min="10243" max="10243" width="26.140625" style="10" customWidth="1"/>
    <col min="10244" max="10244" width="12.28515625" style="10" customWidth="1"/>
    <col min="10245" max="10245" width="9.42578125" style="10" customWidth="1"/>
    <col min="10246" max="10246" width="18.28515625" style="10" customWidth="1"/>
    <col min="10247" max="10247" width="10.5703125" style="10" customWidth="1"/>
    <col min="10248" max="10248" width="18.42578125" style="10" customWidth="1"/>
    <col min="10249" max="10249" width="10.7109375" style="10" customWidth="1"/>
    <col min="10250" max="10250" width="12" style="10" customWidth="1"/>
    <col min="10251" max="10251" width="18.85546875" style="10" customWidth="1"/>
    <col min="10252" max="10252" width="17.85546875" style="10" customWidth="1"/>
    <col min="10253" max="10253" width="20.28515625" style="10" customWidth="1"/>
    <col min="10254" max="10254" width="15.5703125" style="10" customWidth="1"/>
    <col min="10255" max="10256" width="16" style="10"/>
    <col min="10257" max="10257" width="23.140625" style="10" customWidth="1"/>
    <col min="10258" max="10497" width="16" style="10"/>
    <col min="10498" max="10498" width="10.42578125" style="10" customWidth="1"/>
    <col min="10499" max="10499" width="26.140625" style="10" customWidth="1"/>
    <col min="10500" max="10500" width="12.28515625" style="10" customWidth="1"/>
    <col min="10501" max="10501" width="9.42578125" style="10" customWidth="1"/>
    <col min="10502" max="10502" width="18.28515625" style="10" customWidth="1"/>
    <col min="10503" max="10503" width="10.5703125" style="10" customWidth="1"/>
    <col min="10504" max="10504" width="18.42578125" style="10" customWidth="1"/>
    <col min="10505" max="10505" width="10.7109375" style="10" customWidth="1"/>
    <col min="10506" max="10506" width="12" style="10" customWidth="1"/>
    <col min="10507" max="10507" width="18.85546875" style="10" customWidth="1"/>
    <col min="10508" max="10508" width="17.85546875" style="10" customWidth="1"/>
    <col min="10509" max="10509" width="20.28515625" style="10" customWidth="1"/>
    <col min="10510" max="10510" width="15.5703125" style="10" customWidth="1"/>
    <col min="10511" max="10512" width="16" style="10"/>
    <col min="10513" max="10513" width="23.140625" style="10" customWidth="1"/>
    <col min="10514" max="10753" width="16" style="10"/>
    <col min="10754" max="10754" width="10.42578125" style="10" customWidth="1"/>
    <col min="10755" max="10755" width="26.140625" style="10" customWidth="1"/>
    <col min="10756" max="10756" width="12.28515625" style="10" customWidth="1"/>
    <col min="10757" max="10757" width="9.42578125" style="10" customWidth="1"/>
    <col min="10758" max="10758" width="18.28515625" style="10" customWidth="1"/>
    <col min="10759" max="10759" width="10.5703125" style="10" customWidth="1"/>
    <col min="10760" max="10760" width="18.42578125" style="10" customWidth="1"/>
    <col min="10761" max="10761" width="10.7109375" style="10" customWidth="1"/>
    <col min="10762" max="10762" width="12" style="10" customWidth="1"/>
    <col min="10763" max="10763" width="18.85546875" style="10" customWidth="1"/>
    <col min="10764" max="10764" width="17.85546875" style="10" customWidth="1"/>
    <col min="10765" max="10765" width="20.28515625" style="10" customWidth="1"/>
    <col min="10766" max="10766" width="15.5703125" style="10" customWidth="1"/>
    <col min="10767" max="10768" width="16" style="10"/>
    <col min="10769" max="10769" width="23.140625" style="10" customWidth="1"/>
    <col min="10770" max="11009" width="16" style="10"/>
    <col min="11010" max="11010" width="10.42578125" style="10" customWidth="1"/>
    <col min="11011" max="11011" width="26.140625" style="10" customWidth="1"/>
    <col min="11012" max="11012" width="12.28515625" style="10" customWidth="1"/>
    <col min="11013" max="11013" width="9.42578125" style="10" customWidth="1"/>
    <col min="11014" max="11014" width="18.28515625" style="10" customWidth="1"/>
    <col min="11015" max="11015" width="10.5703125" style="10" customWidth="1"/>
    <col min="11016" max="11016" width="18.42578125" style="10" customWidth="1"/>
    <col min="11017" max="11017" width="10.7109375" style="10" customWidth="1"/>
    <col min="11018" max="11018" width="12" style="10" customWidth="1"/>
    <col min="11019" max="11019" width="18.85546875" style="10" customWidth="1"/>
    <col min="11020" max="11020" width="17.85546875" style="10" customWidth="1"/>
    <col min="11021" max="11021" width="20.28515625" style="10" customWidth="1"/>
    <col min="11022" max="11022" width="15.5703125" style="10" customWidth="1"/>
    <col min="11023" max="11024" width="16" style="10"/>
    <col min="11025" max="11025" width="23.140625" style="10" customWidth="1"/>
    <col min="11026" max="11265" width="16" style="10"/>
    <col min="11266" max="11266" width="10.42578125" style="10" customWidth="1"/>
    <col min="11267" max="11267" width="26.140625" style="10" customWidth="1"/>
    <col min="11268" max="11268" width="12.28515625" style="10" customWidth="1"/>
    <col min="11269" max="11269" width="9.42578125" style="10" customWidth="1"/>
    <col min="11270" max="11270" width="18.28515625" style="10" customWidth="1"/>
    <col min="11271" max="11271" width="10.5703125" style="10" customWidth="1"/>
    <col min="11272" max="11272" width="18.42578125" style="10" customWidth="1"/>
    <col min="11273" max="11273" width="10.7109375" style="10" customWidth="1"/>
    <col min="11274" max="11274" width="12" style="10" customWidth="1"/>
    <col min="11275" max="11275" width="18.85546875" style="10" customWidth="1"/>
    <col min="11276" max="11276" width="17.85546875" style="10" customWidth="1"/>
    <col min="11277" max="11277" width="20.28515625" style="10" customWidth="1"/>
    <col min="11278" max="11278" width="15.5703125" style="10" customWidth="1"/>
    <col min="11279" max="11280" width="16" style="10"/>
    <col min="11281" max="11281" width="23.140625" style="10" customWidth="1"/>
    <col min="11282" max="11521" width="16" style="10"/>
    <col min="11522" max="11522" width="10.42578125" style="10" customWidth="1"/>
    <col min="11523" max="11523" width="26.140625" style="10" customWidth="1"/>
    <col min="11524" max="11524" width="12.28515625" style="10" customWidth="1"/>
    <col min="11525" max="11525" width="9.42578125" style="10" customWidth="1"/>
    <col min="11526" max="11526" width="18.28515625" style="10" customWidth="1"/>
    <col min="11527" max="11527" width="10.5703125" style="10" customWidth="1"/>
    <col min="11528" max="11528" width="18.42578125" style="10" customWidth="1"/>
    <col min="11529" max="11529" width="10.7109375" style="10" customWidth="1"/>
    <col min="11530" max="11530" width="12" style="10" customWidth="1"/>
    <col min="11531" max="11531" width="18.85546875" style="10" customWidth="1"/>
    <col min="11532" max="11532" width="17.85546875" style="10" customWidth="1"/>
    <col min="11533" max="11533" width="20.28515625" style="10" customWidth="1"/>
    <col min="11534" max="11534" width="15.5703125" style="10" customWidth="1"/>
    <col min="11535" max="11536" width="16" style="10"/>
    <col min="11537" max="11537" width="23.140625" style="10" customWidth="1"/>
    <col min="11538" max="11777" width="16" style="10"/>
    <col min="11778" max="11778" width="10.42578125" style="10" customWidth="1"/>
    <col min="11779" max="11779" width="26.140625" style="10" customWidth="1"/>
    <col min="11780" max="11780" width="12.28515625" style="10" customWidth="1"/>
    <col min="11781" max="11781" width="9.42578125" style="10" customWidth="1"/>
    <col min="11782" max="11782" width="18.28515625" style="10" customWidth="1"/>
    <col min="11783" max="11783" width="10.5703125" style="10" customWidth="1"/>
    <col min="11784" max="11784" width="18.42578125" style="10" customWidth="1"/>
    <col min="11785" max="11785" width="10.7109375" style="10" customWidth="1"/>
    <col min="11786" max="11786" width="12" style="10" customWidth="1"/>
    <col min="11787" max="11787" width="18.85546875" style="10" customWidth="1"/>
    <col min="11788" max="11788" width="17.85546875" style="10" customWidth="1"/>
    <col min="11789" max="11789" width="20.28515625" style="10" customWidth="1"/>
    <col min="11790" max="11790" width="15.5703125" style="10" customWidth="1"/>
    <col min="11791" max="11792" width="16" style="10"/>
    <col min="11793" max="11793" width="23.140625" style="10" customWidth="1"/>
    <col min="11794" max="12033" width="16" style="10"/>
    <col min="12034" max="12034" width="10.42578125" style="10" customWidth="1"/>
    <col min="12035" max="12035" width="26.140625" style="10" customWidth="1"/>
    <col min="12036" max="12036" width="12.28515625" style="10" customWidth="1"/>
    <col min="12037" max="12037" width="9.42578125" style="10" customWidth="1"/>
    <col min="12038" max="12038" width="18.28515625" style="10" customWidth="1"/>
    <col min="12039" max="12039" width="10.5703125" style="10" customWidth="1"/>
    <col min="12040" max="12040" width="18.42578125" style="10" customWidth="1"/>
    <col min="12041" max="12041" width="10.7109375" style="10" customWidth="1"/>
    <col min="12042" max="12042" width="12" style="10" customWidth="1"/>
    <col min="12043" max="12043" width="18.85546875" style="10" customWidth="1"/>
    <col min="12044" max="12044" width="17.85546875" style="10" customWidth="1"/>
    <col min="12045" max="12045" width="20.28515625" style="10" customWidth="1"/>
    <col min="12046" max="12046" width="15.5703125" style="10" customWidth="1"/>
    <col min="12047" max="12048" width="16" style="10"/>
    <col min="12049" max="12049" width="23.140625" style="10" customWidth="1"/>
    <col min="12050" max="12289" width="16" style="10"/>
    <col min="12290" max="12290" width="10.42578125" style="10" customWidth="1"/>
    <col min="12291" max="12291" width="26.140625" style="10" customWidth="1"/>
    <col min="12292" max="12292" width="12.28515625" style="10" customWidth="1"/>
    <col min="12293" max="12293" width="9.42578125" style="10" customWidth="1"/>
    <col min="12294" max="12294" width="18.28515625" style="10" customWidth="1"/>
    <col min="12295" max="12295" width="10.5703125" style="10" customWidth="1"/>
    <col min="12296" max="12296" width="18.42578125" style="10" customWidth="1"/>
    <col min="12297" max="12297" width="10.7109375" style="10" customWidth="1"/>
    <col min="12298" max="12298" width="12" style="10" customWidth="1"/>
    <col min="12299" max="12299" width="18.85546875" style="10" customWidth="1"/>
    <col min="12300" max="12300" width="17.85546875" style="10" customWidth="1"/>
    <col min="12301" max="12301" width="20.28515625" style="10" customWidth="1"/>
    <col min="12302" max="12302" width="15.5703125" style="10" customWidth="1"/>
    <col min="12303" max="12304" width="16" style="10"/>
    <col min="12305" max="12305" width="23.140625" style="10" customWidth="1"/>
    <col min="12306" max="12545" width="16" style="10"/>
    <col min="12546" max="12546" width="10.42578125" style="10" customWidth="1"/>
    <col min="12547" max="12547" width="26.140625" style="10" customWidth="1"/>
    <col min="12548" max="12548" width="12.28515625" style="10" customWidth="1"/>
    <col min="12549" max="12549" width="9.42578125" style="10" customWidth="1"/>
    <col min="12550" max="12550" width="18.28515625" style="10" customWidth="1"/>
    <col min="12551" max="12551" width="10.5703125" style="10" customWidth="1"/>
    <col min="12552" max="12552" width="18.42578125" style="10" customWidth="1"/>
    <col min="12553" max="12553" width="10.7109375" style="10" customWidth="1"/>
    <col min="12554" max="12554" width="12" style="10" customWidth="1"/>
    <col min="12555" max="12555" width="18.85546875" style="10" customWidth="1"/>
    <col min="12556" max="12556" width="17.85546875" style="10" customWidth="1"/>
    <col min="12557" max="12557" width="20.28515625" style="10" customWidth="1"/>
    <col min="12558" max="12558" width="15.5703125" style="10" customWidth="1"/>
    <col min="12559" max="12560" width="16" style="10"/>
    <col min="12561" max="12561" width="23.140625" style="10" customWidth="1"/>
    <col min="12562" max="12801" width="16" style="10"/>
    <col min="12802" max="12802" width="10.42578125" style="10" customWidth="1"/>
    <col min="12803" max="12803" width="26.140625" style="10" customWidth="1"/>
    <col min="12804" max="12804" width="12.28515625" style="10" customWidth="1"/>
    <col min="12805" max="12805" width="9.42578125" style="10" customWidth="1"/>
    <col min="12806" max="12806" width="18.28515625" style="10" customWidth="1"/>
    <col min="12807" max="12807" width="10.5703125" style="10" customWidth="1"/>
    <col min="12808" max="12808" width="18.42578125" style="10" customWidth="1"/>
    <col min="12809" max="12809" width="10.7109375" style="10" customWidth="1"/>
    <col min="12810" max="12810" width="12" style="10" customWidth="1"/>
    <col min="12811" max="12811" width="18.85546875" style="10" customWidth="1"/>
    <col min="12812" max="12812" width="17.85546875" style="10" customWidth="1"/>
    <col min="12813" max="12813" width="20.28515625" style="10" customWidth="1"/>
    <col min="12814" max="12814" width="15.5703125" style="10" customWidth="1"/>
    <col min="12815" max="12816" width="16" style="10"/>
    <col min="12817" max="12817" width="23.140625" style="10" customWidth="1"/>
    <col min="12818" max="13057" width="16" style="10"/>
    <col min="13058" max="13058" width="10.42578125" style="10" customWidth="1"/>
    <col min="13059" max="13059" width="26.140625" style="10" customWidth="1"/>
    <col min="13060" max="13060" width="12.28515625" style="10" customWidth="1"/>
    <col min="13061" max="13061" width="9.42578125" style="10" customWidth="1"/>
    <col min="13062" max="13062" width="18.28515625" style="10" customWidth="1"/>
    <col min="13063" max="13063" width="10.5703125" style="10" customWidth="1"/>
    <col min="13064" max="13064" width="18.42578125" style="10" customWidth="1"/>
    <col min="13065" max="13065" width="10.7109375" style="10" customWidth="1"/>
    <col min="13066" max="13066" width="12" style="10" customWidth="1"/>
    <col min="13067" max="13067" width="18.85546875" style="10" customWidth="1"/>
    <col min="13068" max="13068" width="17.85546875" style="10" customWidth="1"/>
    <col min="13069" max="13069" width="20.28515625" style="10" customWidth="1"/>
    <col min="13070" max="13070" width="15.5703125" style="10" customWidth="1"/>
    <col min="13071" max="13072" width="16" style="10"/>
    <col min="13073" max="13073" width="23.140625" style="10" customWidth="1"/>
    <col min="13074" max="13313" width="16" style="10"/>
    <col min="13314" max="13314" width="10.42578125" style="10" customWidth="1"/>
    <col min="13315" max="13315" width="26.140625" style="10" customWidth="1"/>
    <col min="13316" max="13316" width="12.28515625" style="10" customWidth="1"/>
    <col min="13317" max="13317" width="9.42578125" style="10" customWidth="1"/>
    <col min="13318" max="13318" width="18.28515625" style="10" customWidth="1"/>
    <col min="13319" max="13319" width="10.5703125" style="10" customWidth="1"/>
    <col min="13320" max="13320" width="18.42578125" style="10" customWidth="1"/>
    <col min="13321" max="13321" width="10.7109375" style="10" customWidth="1"/>
    <col min="13322" max="13322" width="12" style="10" customWidth="1"/>
    <col min="13323" max="13323" width="18.85546875" style="10" customWidth="1"/>
    <col min="13324" max="13324" width="17.85546875" style="10" customWidth="1"/>
    <col min="13325" max="13325" width="20.28515625" style="10" customWidth="1"/>
    <col min="13326" max="13326" width="15.5703125" style="10" customWidth="1"/>
    <col min="13327" max="13328" width="16" style="10"/>
    <col min="13329" max="13329" width="23.140625" style="10" customWidth="1"/>
    <col min="13330" max="13569" width="16" style="10"/>
    <col min="13570" max="13570" width="10.42578125" style="10" customWidth="1"/>
    <col min="13571" max="13571" width="26.140625" style="10" customWidth="1"/>
    <col min="13572" max="13572" width="12.28515625" style="10" customWidth="1"/>
    <col min="13573" max="13573" width="9.42578125" style="10" customWidth="1"/>
    <col min="13574" max="13574" width="18.28515625" style="10" customWidth="1"/>
    <col min="13575" max="13575" width="10.5703125" style="10" customWidth="1"/>
    <col min="13576" max="13576" width="18.42578125" style="10" customWidth="1"/>
    <col min="13577" max="13577" width="10.7109375" style="10" customWidth="1"/>
    <col min="13578" max="13578" width="12" style="10" customWidth="1"/>
    <col min="13579" max="13579" width="18.85546875" style="10" customWidth="1"/>
    <col min="13580" max="13580" width="17.85546875" style="10" customWidth="1"/>
    <col min="13581" max="13581" width="20.28515625" style="10" customWidth="1"/>
    <col min="13582" max="13582" width="15.5703125" style="10" customWidth="1"/>
    <col min="13583" max="13584" width="16" style="10"/>
    <col min="13585" max="13585" width="23.140625" style="10" customWidth="1"/>
    <col min="13586" max="13825" width="16" style="10"/>
    <col min="13826" max="13826" width="10.42578125" style="10" customWidth="1"/>
    <col min="13827" max="13827" width="26.140625" style="10" customWidth="1"/>
    <col min="13828" max="13828" width="12.28515625" style="10" customWidth="1"/>
    <col min="13829" max="13829" width="9.42578125" style="10" customWidth="1"/>
    <col min="13830" max="13830" width="18.28515625" style="10" customWidth="1"/>
    <col min="13831" max="13831" width="10.5703125" style="10" customWidth="1"/>
    <col min="13832" max="13832" width="18.42578125" style="10" customWidth="1"/>
    <col min="13833" max="13833" width="10.7109375" style="10" customWidth="1"/>
    <col min="13834" max="13834" width="12" style="10" customWidth="1"/>
    <col min="13835" max="13835" width="18.85546875" style="10" customWidth="1"/>
    <col min="13836" max="13836" width="17.85546875" style="10" customWidth="1"/>
    <col min="13837" max="13837" width="20.28515625" style="10" customWidth="1"/>
    <col min="13838" max="13838" width="15.5703125" style="10" customWidth="1"/>
    <col min="13839" max="13840" width="16" style="10"/>
    <col min="13841" max="13841" width="23.140625" style="10" customWidth="1"/>
    <col min="13842" max="14081" width="16" style="10"/>
    <col min="14082" max="14082" width="10.42578125" style="10" customWidth="1"/>
    <col min="14083" max="14083" width="26.140625" style="10" customWidth="1"/>
    <col min="14084" max="14084" width="12.28515625" style="10" customWidth="1"/>
    <col min="14085" max="14085" width="9.42578125" style="10" customWidth="1"/>
    <col min="14086" max="14086" width="18.28515625" style="10" customWidth="1"/>
    <col min="14087" max="14087" width="10.5703125" style="10" customWidth="1"/>
    <col min="14088" max="14088" width="18.42578125" style="10" customWidth="1"/>
    <col min="14089" max="14089" width="10.7109375" style="10" customWidth="1"/>
    <col min="14090" max="14090" width="12" style="10" customWidth="1"/>
    <col min="14091" max="14091" width="18.85546875" style="10" customWidth="1"/>
    <col min="14092" max="14092" width="17.85546875" style="10" customWidth="1"/>
    <col min="14093" max="14093" width="20.28515625" style="10" customWidth="1"/>
    <col min="14094" max="14094" width="15.5703125" style="10" customWidth="1"/>
    <col min="14095" max="14096" width="16" style="10"/>
    <col min="14097" max="14097" width="23.140625" style="10" customWidth="1"/>
    <col min="14098" max="14337" width="16" style="10"/>
    <col min="14338" max="14338" width="10.42578125" style="10" customWidth="1"/>
    <col min="14339" max="14339" width="26.140625" style="10" customWidth="1"/>
    <col min="14340" max="14340" width="12.28515625" style="10" customWidth="1"/>
    <col min="14341" max="14341" width="9.42578125" style="10" customWidth="1"/>
    <col min="14342" max="14342" width="18.28515625" style="10" customWidth="1"/>
    <col min="14343" max="14343" width="10.5703125" style="10" customWidth="1"/>
    <col min="14344" max="14344" width="18.42578125" style="10" customWidth="1"/>
    <col min="14345" max="14345" width="10.7109375" style="10" customWidth="1"/>
    <col min="14346" max="14346" width="12" style="10" customWidth="1"/>
    <col min="14347" max="14347" width="18.85546875" style="10" customWidth="1"/>
    <col min="14348" max="14348" width="17.85546875" style="10" customWidth="1"/>
    <col min="14349" max="14349" width="20.28515625" style="10" customWidth="1"/>
    <col min="14350" max="14350" width="15.5703125" style="10" customWidth="1"/>
    <col min="14351" max="14352" width="16" style="10"/>
    <col min="14353" max="14353" width="23.140625" style="10" customWidth="1"/>
    <col min="14354" max="14593" width="16" style="10"/>
    <col min="14594" max="14594" width="10.42578125" style="10" customWidth="1"/>
    <col min="14595" max="14595" width="26.140625" style="10" customWidth="1"/>
    <col min="14596" max="14596" width="12.28515625" style="10" customWidth="1"/>
    <col min="14597" max="14597" width="9.42578125" style="10" customWidth="1"/>
    <col min="14598" max="14598" width="18.28515625" style="10" customWidth="1"/>
    <col min="14599" max="14599" width="10.5703125" style="10" customWidth="1"/>
    <col min="14600" max="14600" width="18.42578125" style="10" customWidth="1"/>
    <col min="14601" max="14601" width="10.7109375" style="10" customWidth="1"/>
    <col min="14602" max="14602" width="12" style="10" customWidth="1"/>
    <col min="14603" max="14603" width="18.85546875" style="10" customWidth="1"/>
    <col min="14604" max="14604" width="17.85546875" style="10" customWidth="1"/>
    <col min="14605" max="14605" width="20.28515625" style="10" customWidth="1"/>
    <col min="14606" max="14606" width="15.5703125" style="10" customWidth="1"/>
    <col min="14607" max="14608" width="16" style="10"/>
    <col min="14609" max="14609" width="23.140625" style="10" customWidth="1"/>
    <col min="14610" max="14849" width="16" style="10"/>
    <col min="14850" max="14850" width="10.42578125" style="10" customWidth="1"/>
    <col min="14851" max="14851" width="26.140625" style="10" customWidth="1"/>
    <col min="14852" max="14852" width="12.28515625" style="10" customWidth="1"/>
    <col min="14853" max="14853" width="9.42578125" style="10" customWidth="1"/>
    <col min="14854" max="14854" width="18.28515625" style="10" customWidth="1"/>
    <col min="14855" max="14855" width="10.5703125" style="10" customWidth="1"/>
    <col min="14856" max="14856" width="18.42578125" style="10" customWidth="1"/>
    <col min="14857" max="14857" width="10.7109375" style="10" customWidth="1"/>
    <col min="14858" max="14858" width="12" style="10" customWidth="1"/>
    <col min="14859" max="14859" width="18.85546875" style="10" customWidth="1"/>
    <col min="14860" max="14860" width="17.85546875" style="10" customWidth="1"/>
    <col min="14861" max="14861" width="20.28515625" style="10" customWidth="1"/>
    <col min="14862" max="14862" width="15.5703125" style="10" customWidth="1"/>
    <col min="14863" max="14864" width="16" style="10"/>
    <col min="14865" max="14865" width="23.140625" style="10" customWidth="1"/>
    <col min="14866" max="15105" width="16" style="10"/>
    <col min="15106" max="15106" width="10.42578125" style="10" customWidth="1"/>
    <col min="15107" max="15107" width="26.140625" style="10" customWidth="1"/>
    <col min="15108" max="15108" width="12.28515625" style="10" customWidth="1"/>
    <col min="15109" max="15109" width="9.42578125" style="10" customWidth="1"/>
    <col min="15110" max="15110" width="18.28515625" style="10" customWidth="1"/>
    <col min="15111" max="15111" width="10.5703125" style="10" customWidth="1"/>
    <col min="15112" max="15112" width="18.42578125" style="10" customWidth="1"/>
    <col min="15113" max="15113" width="10.7109375" style="10" customWidth="1"/>
    <col min="15114" max="15114" width="12" style="10" customWidth="1"/>
    <col min="15115" max="15115" width="18.85546875" style="10" customWidth="1"/>
    <col min="15116" max="15116" width="17.85546875" style="10" customWidth="1"/>
    <col min="15117" max="15117" width="20.28515625" style="10" customWidth="1"/>
    <col min="15118" max="15118" width="15.5703125" style="10" customWidth="1"/>
    <col min="15119" max="15120" width="16" style="10"/>
    <col min="15121" max="15121" width="23.140625" style="10" customWidth="1"/>
    <col min="15122" max="15361" width="16" style="10"/>
    <col min="15362" max="15362" width="10.42578125" style="10" customWidth="1"/>
    <col min="15363" max="15363" width="26.140625" style="10" customWidth="1"/>
    <col min="15364" max="15364" width="12.28515625" style="10" customWidth="1"/>
    <col min="15365" max="15365" width="9.42578125" style="10" customWidth="1"/>
    <col min="15366" max="15366" width="18.28515625" style="10" customWidth="1"/>
    <col min="15367" max="15367" width="10.5703125" style="10" customWidth="1"/>
    <col min="15368" max="15368" width="18.42578125" style="10" customWidth="1"/>
    <col min="15369" max="15369" width="10.7109375" style="10" customWidth="1"/>
    <col min="15370" max="15370" width="12" style="10" customWidth="1"/>
    <col min="15371" max="15371" width="18.85546875" style="10" customWidth="1"/>
    <col min="15372" max="15372" width="17.85546875" style="10" customWidth="1"/>
    <col min="15373" max="15373" width="20.28515625" style="10" customWidth="1"/>
    <col min="15374" max="15374" width="15.5703125" style="10" customWidth="1"/>
    <col min="15375" max="15376" width="16" style="10"/>
    <col min="15377" max="15377" width="23.140625" style="10" customWidth="1"/>
    <col min="15378" max="15617" width="16" style="10"/>
    <col min="15618" max="15618" width="10.42578125" style="10" customWidth="1"/>
    <col min="15619" max="15619" width="26.140625" style="10" customWidth="1"/>
    <col min="15620" max="15620" width="12.28515625" style="10" customWidth="1"/>
    <col min="15621" max="15621" width="9.42578125" style="10" customWidth="1"/>
    <col min="15622" max="15622" width="18.28515625" style="10" customWidth="1"/>
    <col min="15623" max="15623" width="10.5703125" style="10" customWidth="1"/>
    <col min="15624" max="15624" width="18.42578125" style="10" customWidth="1"/>
    <col min="15625" max="15625" width="10.7109375" style="10" customWidth="1"/>
    <col min="15626" max="15626" width="12" style="10" customWidth="1"/>
    <col min="15627" max="15627" width="18.85546875" style="10" customWidth="1"/>
    <col min="15628" max="15628" width="17.85546875" style="10" customWidth="1"/>
    <col min="15629" max="15629" width="20.28515625" style="10" customWidth="1"/>
    <col min="15630" max="15630" width="15.5703125" style="10" customWidth="1"/>
    <col min="15631" max="15632" width="16" style="10"/>
    <col min="15633" max="15633" width="23.140625" style="10" customWidth="1"/>
    <col min="15634" max="15873" width="16" style="10"/>
    <col min="15874" max="15874" width="10.42578125" style="10" customWidth="1"/>
    <col min="15875" max="15875" width="26.140625" style="10" customWidth="1"/>
    <col min="15876" max="15876" width="12.28515625" style="10" customWidth="1"/>
    <col min="15877" max="15877" width="9.42578125" style="10" customWidth="1"/>
    <col min="15878" max="15878" width="18.28515625" style="10" customWidth="1"/>
    <col min="15879" max="15879" width="10.5703125" style="10" customWidth="1"/>
    <col min="15880" max="15880" width="18.42578125" style="10" customWidth="1"/>
    <col min="15881" max="15881" width="10.7109375" style="10" customWidth="1"/>
    <col min="15882" max="15882" width="12" style="10" customWidth="1"/>
    <col min="15883" max="15883" width="18.85546875" style="10" customWidth="1"/>
    <col min="15884" max="15884" width="17.85546875" style="10" customWidth="1"/>
    <col min="15885" max="15885" width="20.28515625" style="10" customWidth="1"/>
    <col min="15886" max="15886" width="15.5703125" style="10" customWidth="1"/>
    <col min="15887" max="15888" width="16" style="10"/>
    <col min="15889" max="15889" width="23.140625" style="10" customWidth="1"/>
    <col min="15890" max="16129" width="16" style="10"/>
    <col min="16130" max="16130" width="10.42578125" style="10" customWidth="1"/>
    <col min="16131" max="16131" width="26.140625" style="10" customWidth="1"/>
    <col min="16132" max="16132" width="12.28515625" style="10" customWidth="1"/>
    <col min="16133" max="16133" width="9.42578125" style="10" customWidth="1"/>
    <col min="16134" max="16134" width="18.28515625" style="10" customWidth="1"/>
    <col min="16135" max="16135" width="10.5703125" style="10" customWidth="1"/>
    <col min="16136" max="16136" width="18.42578125" style="10" customWidth="1"/>
    <col min="16137" max="16137" width="10.7109375" style="10" customWidth="1"/>
    <col min="16138" max="16138" width="12" style="10" customWidth="1"/>
    <col min="16139" max="16139" width="18.85546875" style="10" customWidth="1"/>
    <col min="16140" max="16140" width="17.85546875" style="10" customWidth="1"/>
    <col min="16141" max="16141" width="20.28515625" style="10" customWidth="1"/>
    <col min="16142" max="16142" width="15.5703125" style="10" customWidth="1"/>
    <col min="16143" max="16144" width="16" style="10"/>
    <col min="16145" max="16145" width="23.140625" style="10" customWidth="1"/>
    <col min="16146" max="16384" width="16" style="10"/>
  </cols>
  <sheetData>
    <row r="1" spans="1:27" ht="12.75" customHeight="1" x14ac:dyDescent="0.2"/>
    <row r="2" spans="1:27" ht="30" customHeight="1" x14ac:dyDescent="0.2">
      <c r="A2" s="12" t="s">
        <v>86</v>
      </c>
      <c r="B2" s="13"/>
      <c r="C2" s="13"/>
      <c r="O2" s="14"/>
      <c r="P2" s="15"/>
      <c r="Q2" s="16"/>
    </row>
    <row r="3" spans="1:27" ht="30" customHeight="1" x14ac:dyDescent="0.2">
      <c r="A3" s="17"/>
      <c r="B3" s="214" t="s">
        <v>6</v>
      </c>
      <c r="C3" s="215"/>
      <c r="D3" s="216"/>
      <c r="E3" s="214" t="s">
        <v>7</v>
      </c>
      <c r="F3" s="216"/>
      <c r="G3" s="18" t="s">
        <v>8</v>
      </c>
      <c r="H3" s="214" t="s">
        <v>9</v>
      </c>
      <c r="I3" s="215"/>
      <c r="J3" s="216"/>
      <c r="K3" s="214" t="s">
        <v>10</v>
      </c>
      <c r="L3" s="216"/>
      <c r="M3" s="18" t="s">
        <v>11</v>
      </c>
      <c r="N3" s="15"/>
    </row>
    <row r="4" spans="1:27" ht="30" customHeight="1" x14ac:dyDescent="0.2">
      <c r="A4" s="17" t="s">
        <v>12</v>
      </c>
      <c r="B4" s="19" t="s">
        <v>90</v>
      </c>
      <c r="C4" s="19" t="s">
        <v>61</v>
      </c>
      <c r="D4" s="19" t="s">
        <v>4</v>
      </c>
      <c r="E4" s="19" t="s">
        <v>90</v>
      </c>
      <c r="F4" s="19" t="s">
        <v>61</v>
      </c>
      <c r="G4" s="20" t="s">
        <v>13</v>
      </c>
      <c r="H4" s="21" t="s">
        <v>90</v>
      </c>
      <c r="I4" s="21" t="s">
        <v>61</v>
      </c>
      <c r="J4" s="21" t="s">
        <v>4</v>
      </c>
      <c r="K4" s="19" t="s">
        <v>90</v>
      </c>
      <c r="L4" s="19" t="s">
        <v>61</v>
      </c>
      <c r="M4" s="20" t="s">
        <v>13</v>
      </c>
      <c r="N4" s="15"/>
      <c r="O4" s="10" t="s">
        <v>14</v>
      </c>
      <c r="P4" s="10" t="s">
        <v>14</v>
      </c>
    </row>
    <row r="5" spans="1:27" ht="18" customHeight="1" x14ac:dyDescent="0.2">
      <c r="A5" s="22" t="s">
        <v>76</v>
      </c>
      <c r="B5" s="23">
        <v>522</v>
      </c>
      <c r="C5" s="23">
        <v>524</v>
      </c>
      <c r="D5" s="24">
        <f t="shared" ref="D5:D6" si="0">B5+C5</f>
        <v>1046</v>
      </c>
      <c r="E5" s="25">
        <v>206</v>
      </c>
      <c r="F5" s="25">
        <v>192</v>
      </c>
      <c r="G5" s="26">
        <v>1</v>
      </c>
      <c r="H5" s="27">
        <f t="shared" ref="H5:H6" si="1">B5*G5</f>
        <v>522</v>
      </c>
      <c r="I5" s="27">
        <f t="shared" ref="I5:I6" si="2">C5*G5</f>
        <v>524</v>
      </c>
      <c r="J5" s="27">
        <f>H5+I5</f>
        <v>1046</v>
      </c>
      <c r="K5" s="28">
        <f>E5/H5</f>
        <v>0.3946360153256705</v>
      </c>
      <c r="L5" s="28">
        <f>F5/I5</f>
        <v>0.36641221374045801</v>
      </c>
      <c r="M5" s="29">
        <v>64.5</v>
      </c>
      <c r="N5" s="30">
        <f t="shared" ref="N5:N6" si="3">M5*D5</f>
        <v>67467</v>
      </c>
      <c r="O5" s="31" t="str">
        <f t="shared" ref="O5:O7" si="4">CONCATENATE(E5," ",$O$4," ",B5)</f>
        <v>206 / 522</v>
      </c>
      <c r="P5" s="31" t="str">
        <f t="shared" ref="P5:P7" si="5">CONCATENATE(F5," ",$P$4," ",C5)</f>
        <v>192 / 524</v>
      </c>
    </row>
    <row r="6" spans="1:27" ht="18" customHeight="1" x14ac:dyDescent="0.2">
      <c r="A6" s="22" t="s">
        <v>77</v>
      </c>
      <c r="B6" s="23">
        <v>203</v>
      </c>
      <c r="C6" s="23">
        <v>203</v>
      </c>
      <c r="D6" s="24">
        <f t="shared" si="0"/>
        <v>406</v>
      </c>
      <c r="E6" s="25">
        <v>48</v>
      </c>
      <c r="F6" s="25">
        <v>54</v>
      </c>
      <c r="G6" s="26">
        <v>0.5</v>
      </c>
      <c r="H6" s="27">
        <f t="shared" si="1"/>
        <v>101.5</v>
      </c>
      <c r="I6" s="27">
        <f t="shared" si="2"/>
        <v>101.5</v>
      </c>
      <c r="J6" s="27">
        <f t="shared" ref="J6" si="6">H6+I6</f>
        <v>203</v>
      </c>
      <c r="K6" s="28">
        <f t="shared" ref="K6:L7" si="7">E6/H6</f>
        <v>0.47290640394088668</v>
      </c>
      <c r="L6" s="28">
        <f t="shared" si="7"/>
        <v>0.53201970443349755</v>
      </c>
      <c r="M6" s="29">
        <v>67.5</v>
      </c>
      <c r="N6" s="30">
        <f t="shared" si="3"/>
        <v>27405</v>
      </c>
      <c r="O6" s="31" t="str">
        <f t="shared" si="4"/>
        <v>48 / 203</v>
      </c>
      <c r="P6" s="31" t="str">
        <f t="shared" si="5"/>
        <v>54 / 203</v>
      </c>
    </row>
    <row r="7" spans="1:27" ht="18" customHeight="1" x14ac:dyDescent="0.2">
      <c r="A7" s="32">
        <f>COUNT(B5:B6)</f>
        <v>2</v>
      </c>
      <c r="B7" s="33">
        <f>SUM(B5:B6)</f>
        <v>725</v>
      </c>
      <c r="C7" s="33">
        <f>SUM(C5:C6)</f>
        <v>727</v>
      </c>
      <c r="D7" s="33">
        <f>SUM(D5:D6)</f>
        <v>1452</v>
      </c>
      <c r="E7" s="34">
        <f>SUM(E5:E6)</f>
        <v>254</v>
      </c>
      <c r="F7" s="34">
        <f>SUM(F5:F6)</f>
        <v>246</v>
      </c>
      <c r="G7" s="182">
        <f>J7/D7</f>
        <v>0.86019283746556474</v>
      </c>
      <c r="H7" s="35">
        <f>SUM(H5:H6)</f>
        <v>623.5</v>
      </c>
      <c r="I7" s="35">
        <f>SUM(I5:I6)</f>
        <v>625.5</v>
      </c>
      <c r="J7" s="35">
        <f>SUM(J5:J6)</f>
        <v>1249</v>
      </c>
      <c r="K7" s="36">
        <f t="shared" si="7"/>
        <v>0.40737770649558941</v>
      </c>
      <c r="L7" s="37">
        <f>F7/I7</f>
        <v>0.39328537170263789</v>
      </c>
      <c r="M7" s="38">
        <f>N7/D7</f>
        <v>65.338842975206617</v>
      </c>
      <c r="N7" s="39">
        <f>SUM(N5:N6)</f>
        <v>94872</v>
      </c>
      <c r="O7" s="40" t="str">
        <f t="shared" si="4"/>
        <v>254 / 725</v>
      </c>
      <c r="P7" s="40" t="str">
        <f t="shared" si="5"/>
        <v>246 / 727</v>
      </c>
    </row>
    <row r="8" spans="1:27" ht="21" customHeight="1" x14ac:dyDescent="0.2">
      <c r="D8" s="41"/>
      <c r="E8" s="41"/>
      <c r="F8" s="42"/>
    </row>
    <row r="9" spans="1:27" ht="21" customHeight="1" thickBot="1" x14ac:dyDescent="0.25">
      <c r="D9" s="41"/>
      <c r="E9" s="41"/>
    </row>
    <row r="10" spans="1:27" ht="30" customHeight="1" thickBot="1" x14ac:dyDescent="0.25">
      <c r="A10" s="219" t="s">
        <v>87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1"/>
    </row>
    <row r="11" spans="1:27" ht="38.25" customHeight="1" thickBot="1" x14ac:dyDescent="0.25">
      <c r="A11" s="212" t="s">
        <v>15</v>
      </c>
      <c r="B11" s="212" t="s">
        <v>16</v>
      </c>
      <c r="C11" s="217" t="s">
        <v>17</v>
      </c>
      <c r="D11" s="212" t="s">
        <v>18</v>
      </c>
      <c r="E11" s="212" t="s">
        <v>19</v>
      </c>
      <c r="F11" s="212" t="s">
        <v>91</v>
      </c>
      <c r="G11" s="212" t="s">
        <v>92</v>
      </c>
      <c r="H11" s="212" t="s">
        <v>62</v>
      </c>
      <c r="I11" s="212" t="s">
        <v>63</v>
      </c>
      <c r="J11" s="212" t="s">
        <v>20</v>
      </c>
      <c r="K11" s="212" t="s">
        <v>21</v>
      </c>
      <c r="L11" s="225" t="s">
        <v>22</v>
      </c>
      <c r="M11" s="226"/>
      <c r="N11" s="226"/>
      <c r="O11" s="227"/>
    </row>
    <row r="12" spans="1:27" ht="40.5" customHeight="1" thickBot="1" x14ac:dyDescent="0.25">
      <c r="A12" s="213"/>
      <c r="B12" s="213"/>
      <c r="C12" s="218"/>
      <c r="D12" s="213"/>
      <c r="E12" s="213"/>
      <c r="F12" s="213"/>
      <c r="G12" s="213"/>
      <c r="H12" s="213"/>
      <c r="I12" s="213"/>
      <c r="J12" s="213"/>
      <c r="K12" s="213"/>
      <c r="L12" s="43" t="s">
        <v>23</v>
      </c>
      <c r="M12" s="44" t="s">
        <v>24</v>
      </c>
      <c r="N12" s="45" t="s">
        <v>25</v>
      </c>
      <c r="O12" s="46" t="s">
        <v>26</v>
      </c>
    </row>
    <row r="13" spans="1:27" ht="58.5" customHeight="1" x14ac:dyDescent="0.25">
      <c r="A13" s="228">
        <v>8</v>
      </c>
      <c r="B13" s="47" t="s">
        <v>76</v>
      </c>
      <c r="C13" s="48" t="s">
        <v>27</v>
      </c>
      <c r="D13" s="49"/>
      <c r="E13" s="50">
        <f>G5</f>
        <v>1</v>
      </c>
      <c r="F13" s="51" t="str">
        <f>O5</f>
        <v>206 / 522</v>
      </c>
      <c r="G13" s="52">
        <f>K5</f>
        <v>0.3946360153256705</v>
      </c>
      <c r="H13" s="51" t="str">
        <f>P5</f>
        <v>192 / 524</v>
      </c>
      <c r="I13" s="52">
        <f t="shared" ref="I13:J15" si="8">L5</f>
        <v>0.36641221374045801</v>
      </c>
      <c r="J13" s="50">
        <f t="shared" si="8"/>
        <v>64.5</v>
      </c>
      <c r="K13" s="53">
        <v>0.81599999999999995</v>
      </c>
      <c r="L13" s="54" t="s">
        <v>133</v>
      </c>
      <c r="M13" s="209" t="s">
        <v>134</v>
      </c>
      <c r="N13" s="209" t="s">
        <v>135</v>
      </c>
      <c r="O13" s="55"/>
      <c r="S13" s="181">
        <v>1.0770274584929758</v>
      </c>
      <c r="T13" s="10">
        <v>6.799163115052546E-3</v>
      </c>
      <c r="U13" s="10">
        <v>8.2457037995871202E-2</v>
      </c>
      <c r="V13" s="10">
        <v>1.9599639845400538</v>
      </c>
      <c r="W13" s="10">
        <v>-8.7407931543555348E-2</v>
      </c>
      <c r="X13" s="10">
        <v>0.23582068767211056</v>
      </c>
      <c r="Y13" s="10">
        <v>0.91630323039148587</v>
      </c>
      <c r="Z13" s="10">
        <v>1.2659472898581883</v>
      </c>
      <c r="AA13" s="10" t="s">
        <v>125</v>
      </c>
    </row>
    <row r="14" spans="1:27" ht="58.5" customHeight="1" x14ac:dyDescent="0.25">
      <c r="A14" s="229"/>
      <c r="B14" s="56" t="s">
        <v>77</v>
      </c>
      <c r="C14" s="48" t="s">
        <v>27</v>
      </c>
      <c r="D14" s="49"/>
      <c r="E14" s="50">
        <f>G6</f>
        <v>0.5</v>
      </c>
      <c r="F14" s="51" t="str">
        <f>O6</f>
        <v>48 / 203</v>
      </c>
      <c r="G14" s="52">
        <f>K6</f>
        <v>0.47290640394088668</v>
      </c>
      <c r="H14" s="51" t="str">
        <f>P6</f>
        <v>54 / 203</v>
      </c>
      <c r="I14" s="52">
        <f t="shared" si="8"/>
        <v>0.53201970443349755</v>
      </c>
      <c r="J14" s="50">
        <f t="shared" si="8"/>
        <v>67.5</v>
      </c>
      <c r="K14" s="53">
        <v>0.184</v>
      </c>
      <c r="L14" s="54" t="s">
        <v>126</v>
      </c>
      <c r="M14" s="209" t="s">
        <v>136</v>
      </c>
      <c r="N14" s="209" t="s">
        <v>137</v>
      </c>
      <c r="O14" s="55"/>
      <c r="S14" s="181">
        <v>0.88888888888888884</v>
      </c>
      <c r="T14" s="10">
        <v>3.0060201711589175E-2</v>
      </c>
      <c r="U14" s="10">
        <v>0.17337878103040513</v>
      </c>
      <c r="V14" s="10">
        <v>1.9599639845400538</v>
      </c>
      <c r="W14" s="10">
        <v>-0.45759920215943384</v>
      </c>
      <c r="X14" s="10">
        <v>0.22203937516321057</v>
      </c>
      <c r="Y14" s="10">
        <v>0.63280105068253945</v>
      </c>
      <c r="Z14" s="10">
        <v>1.2486205415339744</v>
      </c>
      <c r="AA14" s="10" t="s">
        <v>126</v>
      </c>
    </row>
    <row r="15" spans="1:27" ht="30" customHeight="1" x14ac:dyDescent="0.2">
      <c r="A15" s="57" t="s">
        <v>28</v>
      </c>
      <c r="B15" s="58">
        <f>COUNT(E13:E14)</f>
        <v>2</v>
      </c>
      <c r="C15" s="59"/>
      <c r="D15" s="199" t="s">
        <v>124</v>
      </c>
      <c r="E15" s="183">
        <f>G7</f>
        <v>0.86019283746556474</v>
      </c>
      <c r="F15" s="61" t="str">
        <f>O7</f>
        <v>254 / 725</v>
      </c>
      <c r="G15" s="62">
        <f>K7</f>
        <v>0.40737770649558941</v>
      </c>
      <c r="H15" s="61" t="str">
        <f>P7</f>
        <v>246 / 727</v>
      </c>
      <c r="I15" s="62">
        <f t="shared" si="8"/>
        <v>0.39328537170263789</v>
      </c>
      <c r="J15" s="60">
        <f t="shared" si="8"/>
        <v>65.338842975206617</v>
      </c>
      <c r="K15" s="63">
        <v>1</v>
      </c>
      <c r="L15" s="64" t="s">
        <v>127</v>
      </c>
      <c r="M15" s="41"/>
      <c r="N15" s="65"/>
      <c r="O15" s="66"/>
      <c r="S15" s="181">
        <v>1.0395525277429039</v>
      </c>
      <c r="T15" s="10">
        <v>5.5449738667430557E-3</v>
      </c>
      <c r="U15" s="10">
        <v>7.446458129032256E-2</v>
      </c>
      <c r="V15" s="10">
        <v>1.9599639845400538</v>
      </c>
      <c r="W15" s="10">
        <v>-0.10715753867443682</v>
      </c>
      <c r="X15" s="10">
        <v>0.18474093810748277</v>
      </c>
      <c r="Y15" s="10">
        <v>0.89838413159624975</v>
      </c>
      <c r="Z15" s="10">
        <v>1.202906772453836</v>
      </c>
      <c r="AA15" s="10" t="s">
        <v>127</v>
      </c>
    </row>
    <row r="16" spans="1:27" ht="7.5" customHeight="1" thickBot="1" x14ac:dyDescent="0.25">
      <c r="A16" s="67"/>
      <c r="B16" s="67"/>
      <c r="C16" s="68"/>
      <c r="D16" s="69"/>
      <c r="E16" s="31"/>
      <c r="F16" s="70"/>
      <c r="G16" s="71"/>
      <c r="H16" s="70"/>
      <c r="I16" s="72"/>
      <c r="J16" s="73"/>
      <c r="L16" s="41"/>
      <c r="M16" s="65"/>
      <c r="N16" s="65"/>
    </row>
    <row r="17" spans="1:15" s="16" customFormat="1" ht="46.5" customHeight="1" thickBot="1" x14ac:dyDescent="0.25">
      <c r="A17" s="74"/>
      <c r="B17" s="230" t="s">
        <v>88</v>
      </c>
      <c r="C17" s="231"/>
      <c r="D17" s="231"/>
      <c r="E17" s="231"/>
      <c r="F17" s="231"/>
      <c r="G17" s="231"/>
      <c r="H17" s="231"/>
      <c r="I17" s="232"/>
      <c r="J17" s="185" t="s">
        <v>93</v>
      </c>
      <c r="K17" s="186" t="s">
        <v>66</v>
      </c>
      <c r="L17" s="187" t="s">
        <v>23</v>
      </c>
      <c r="M17" s="188" t="s">
        <v>24</v>
      </c>
      <c r="N17" s="189" t="s">
        <v>25</v>
      </c>
      <c r="O17" s="65"/>
    </row>
    <row r="18" spans="1:15" ht="24.95" customHeight="1" thickBot="1" x14ac:dyDescent="0.25">
      <c r="A18" s="82" t="s">
        <v>29</v>
      </c>
      <c r="B18" s="190" t="s">
        <v>30</v>
      </c>
      <c r="C18" s="191">
        <f>I15*E15</f>
        <v>0.33830125981859138</v>
      </c>
      <c r="D18" s="192" t="s">
        <v>31</v>
      </c>
      <c r="E18" s="193"/>
      <c r="F18" s="194"/>
      <c r="G18" s="195">
        <f>E15</f>
        <v>0.86019283746556474</v>
      </c>
      <c r="H18" s="192" t="s">
        <v>32</v>
      </c>
      <c r="I18" s="196"/>
      <c r="J18" s="75" t="s">
        <v>128</v>
      </c>
      <c r="K18" s="76" t="s">
        <v>129</v>
      </c>
      <c r="L18" s="77" t="s">
        <v>130</v>
      </c>
      <c r="M18" s="78" t="s">
        <v>131</v>
      </c>
      <c r="N18" s="78" t="s">
        <v>132</v>
      </c>
      <c r="O18" s="87" t="s">
        <v>102</v>
      </c>
    </row>
    <row r="19" spans="1:15" ht="9" customHeight="1" thickBot="1" x14ac:dyDescent="0.35">
      <c r="A19" s="11"/>
      <c r="C19" s="10"/>
      <c r="L19" s="79"/>
      <c r="M19" s="80"/>
      <c r="O19" s="81"/>
    </row>
    <row r="20" spans="1:15" ht="47.25" customHeight="1" thickBot="1" x14ac:dyDescent="0.35">
      <c r="A20" s="11"/>
      <c r="B20" s="236" t="s">
        <v>89</v>
      </c>
      <c r="C20" s="237"/>
      <c r="D20" s="237"/>
      <c r="E20" s="237"/>
      <c r="F20" s="237"/>
      <c r="G20" s="237"/>
      <c r="H20" s="237"/>
      <c r="I20" s="238"/>
      <c r="J20" s="185" t="s">
        <v>93</v>
      </c>
      <c r="K20" s="186" t="s">
        <v>66</v>
      </c>
      <c r="L20" s="187" t="s">
        <v>23</v>
      </c>
      <c r="M20" s="188" t="s">
        <v>24</v>
      </c>
      <c r="N20" s="189" t="s">
        <v>25</v>
      </c>
      <c r="O20" s="81"/>
    </row>
    <row r="21" spans="1:15" ht="27" customHeight="1" thickBot="1" x14ac:dyDescent="0.25">
      <c r="A21" s="82" t="s">
        <v>29</v>
      </c>
      <c r="B21" s="190" t="s">
        <v>30</v>
      </c>
      <c r="C21" s="191">
        <f>I15</f>
        <v>0.39328537170263789</v>
      </c>
      <c r="D21" s="192" t="s">
        <v>31</v>
      </c>
      <c r="E21" s="193"/>
      <c r="F21" s="194"/>
      <c r="G21" s="195">
        <f>E15</f>
        <v>0.86019283746556474</v>
      </c>
      <c r="H21" s="192" t="s">
        <v>32</v>
      </c>
      <c r="I21" s="196"/>
      <c r="J21" s="83" t="s">
        <v>128</v>
      </c>
      <c r="K21" s="84" t="s">
        <v>129</v>
      </c>
      <c r="L21" s="85" t="s">
        <v>130</v>
      </c>
      <c r="M21" s="86" t="s">
        <v>131</v>
      </c>
      <c r="N21" s="78" t="s">
        <v>132</v>
      </c>
      <c r="O21" s="87" t="s">
        <v>102</v>
      </c>
    </row>
    <row r="22" spans="1:15" ht="12" customHeight="1" thickBot="1" x14ac:dyDescent="0.25">
      <c r="A22" s="88"/>
      <c r="B22" s="89"/>
      <c r="C22" s="90"/>
      <c r="D22" s="91"/>
      <c r="E22" s="91"/>
      <c r="F22" s="91"/>
      <c r="G22" s="91"/>
      <c r="H22" s="92"/>
      <c r="I22" s="91"/>
      <c r="J22" s="93"/>
      <c r="K22" s="93"/>
      <c r="L22" s="94"/>
      <c r="M22" s="94"/>
      <c r="N22" s="94"/>
      <c r="O22" s="94"/>
    </row>
    <row r="23" spans="1:15" ht="27" customHeight="1" thickBot="1" x14ac:dyDescent="0.25">
      <c r="A23" s="88"/>
      <c r="B23" s="89"/>
      <c r="C23" s="90"/>
      <c r="D23" s="91"/>
      <c r="E23" s="91"/>
      <c r="F23" s="91"/>
      <c r="G23" s="91"/>
      <c r="H23" s="92"/>
      <c r="I23" s="95"/>
      <c r="J23" s="96"/>
      <c r="K23" s="97" t="s">
        <v>33</v>
      </c>
      <c r="L23" s="197" t="s">
        <v>71</v>
      </c>
      <c r="M23" s="94"/>
      <c r="N23" s="94"/>
      <c r="O23" s="94"/>
    </row>
    <row r="24" spans="1:15" ht="28.5" customHeight="1" x14ac:dyDescent="0.2">
      <c r="I24" s="98"/>
      <c r="J24" s="98"/>
      <c r="K24" s="98"/>
    </row>
    <row r="25" spans="1:15" ht="15.75" customHeight="1" x14ac:dyDescent="0.2">
      <c r="A25" s="239" t="s">
        <v>81</v>
      </c>
      <c r="B25" s="211" t="s">
        <v>0</v>
      </c>
      <c r="C25" s="211"/>
      <c r="D25" s="211"/>
      <c r="E25" s="211" t="s">
        <v>1</v>
      </c>
      <c r="F25" s="211"/>
      <c r="G25" s="211"/>
      <c r="H25" s="99"/>
      <c r="I25" s="98"/>
      <c r="J25" s="98"/>
      <c r="K25" s="98"/>
    </row>
    <row r="26" spans="1:15" ht="15.75" customHeight="1" x14ac:dyDescent="0.2">
      <c r="A26" s="240"/>
      <c r="B26" s="200" t="s">
        <v>2</v>
      </c>
      <c r="C26" s="200" t="s">
        <v>3</v>
      </c>
      <c r="D26" s="200" t="s">
        <v>4</v>
      </c>
      <c r="E26" s="200" t="s">
        <v>2</v>
      </c>
      <c r="F26" s="200" t="s">
        <v>3</v>
      </c>
      <c r="G26" s="200" t="s">
        <v>4</v>
      </c>
      <c r="H26" s="99"/>
      <c r="I26" s="100"/>
      <c r="J26" s="100"/>
      <c r="K26" s="100"/>
      <c r="L26" s="101"/>
      <c r="M26" s="101"/>
      <c r="N26" s="101"/>
    </row>
    <row r="27" spans="1:15" ht="15.75" customHeight="1" x14ac:dyDescent="0.2">
      <c r="A27" s="7" t="s">
        <v>76</v>
      </c>
      <c r="B27" s="201">
        <v>206</v>
      </c>
      <c r="C27" s="202">
        <f>D27-B27</f>
        <v>316</v>
      </c>
      <c r="D27" s="203">
        <v>522</v>
      </c>
      <c r="E27" s="201">
        <v>192</v>
      </c>
      <c r="F27" s="202">
        <f>G27-E27</f>
        <v>332</v>
      </c>
      <c r="G27" s="203">
        <v>524</v>
      </c>
      <c r="H27" s="102"/>
      <c r="I27" s="103"/>
    </row>
    <row r="28" spans="1:15" ht="15.75" customHeight="1" x14ac:dyDescent="0.2">
      <c r="A28" s="7" t="s">
        <v>77</v>
      </c>
      <c r="B28" s="201">
        <v>48</v>
      </c>
      <c r="C28" s="202">
        <f t="shared" ref="C28" si="9">D28-B28</f>
        <v>155</v>
      </c>
      <c r="D28" s="203">
        <v>203</v>
      </c>
      <c r="E28" s="201">
        <v>54</v>
      </c>
      <c r="F28" s="202">
        <f t="shared" ref="F28" si="10">G28-E28</f>
        <v>149</v>
      </c>
      <c r="G28" s="203">
        <v>203</v>
      </c>
      <c r="H28" s="102"/>
      <c r="I28" s="103"/>
    </row>
    <row r="29" spans="1:15" ht="15.75" customHeight="1" x14ac:dyDescent="0.2">
      <c r="A29" s="9">
        <f>COUNT(B27:B28)</f>
        <v>2</v>
      </c>
      <c r="B29" s="204">
        <f t="shared" ref="B29:G29" si="11">SUM(B27:B28)</f>
        <v>254</v>
      </c>
      <c r="C29" s="204">
        <f t="shared" si="11"/>
        <v>471</v>
      </c>
      <c r="D29" s="204">
        <f t="shared" si="11"/>
        <v>725</v>
      </c>
      <c r="E29" s="204">
        <f t="shared" si="11"/>
        <v>246</v>
      </c>
      <c r="F29" s="204">
        <f t="shared" si="11"/>
        <v>481</v>
      </c>
      <c r="G29" s="204">
        <f t="shared" si="11"/>
        <v>727</v>
      </c>
      <c r="H29" s="104"/>
      <c r="I29" s="103"/>
    </row>
    <row r="30" spans="1:15" ht="15.75" customHeight="1" x14ac:dyDescent="0.2">
      <c r="B30" s="105"/>
      <c r="C30" s="105"/>
      <c r="D30" s="105"/>
      <c r="E30" s="105"/>
      <c r="F30" s="106"/>
      <c r="G30" s="107"/>
      <c r="H30" s="105"/>
      <c r="I30" s="103"/>
    </row>
    <row r="31" spans="1:15" ht="15.75" customHeight="1" x14ac:dyDescent="0.2">
      <c r="B31" s="105"/>
      <c r="C31" s="105"/>
      <c r="D31" s="105"/>
      <c r="E31" s="105"/>
      <c r="F31" s="105"/>
      <c r="G31" s="105"/>
      <c r="H31" s="105"/>
      <c r="I31" s="103"/>
    </row>
    <row r="32" spans="1:15" ht="15.75" customHeight="1" x14ac:dyDescent="0.2">
      <c r="B32" s="105"/>
      <c r="C32" s="105"/>
      <c r="D32" s="105"/>
      <c r="E32" s="105"/>
      <c r="F32" s="105"/>
      <c r="G32" s="105"/>
      <c r="H32" s="105"/>
      <c r="I32" s="103"/>
    </row>
    <row r="33" spans="1:9" ht="15.75" customHeight="1" x14ac:dyDescent="0.2">
      <c r="I33" s="103"/>
    </row>
    <row r="34" spans="1:9" ht="15.75" customHeight="1" thickBot="1" x14ac:dyDescent="0.25"/>
    <row r="35" spans="1:9" ht="28.5" customHeight="1" thickBot="1" x14ac:dyDescent="0.25">
      <c r="A35" s="1"/>
      <c r="B35" s="108" t="s">
        <v>34</v>
      </c>
      <c r="C35" s="109">
        <f>A36</f>
        <v>0.39328537170263789</v>
      </c>
      <c r="D35" s="222" t="s">
        <v>35</v>
      </c>
      <c r="E35" s="223"/>
      <c r="F35" s="224"/>
      <c r="H35" s="110"/>
    </row>
    <row r="36" spans="1:9" ht="28.5" customHeight="1" thickBot="1" x14ac:dyDescent="0.25">
      <c r="A36" s="111">
        <f>I15</f>
        <v>0.39328537170263789</v>
      </c>
      <c r="B36" s="112" t="s">
        <v>36</v>
      </c>
      <c r="C36" s="1"/>
      <c r="D36" s="113" t="s">
        <v>37</v>
      </c>
      <c r="E36" s="114" t="s">
        <v>38</v>
      </c>
      <c r="F36" s="113" t="s">
        <v>39</v>
      </c>
    </row>
    <row r="37" spans="1:9" ht="28.5" customHeight="1" thickBot="1" x14ac:dyDescent="0.25">
      <c r="A37" s="115">
        <f>E15</f>
        <v>0.86019283746556474</v>
      </c>
      <c r="B37" s="116" t="s">
        <v>40</v>
      </c>
      <c r="C37" s="5"/>
      <c r="D37" s="117">
        <f>S15</f>
        <v>1.0395525277429039</v>
      </c>
      <c r="E37" s="118">
        <f>Y15</f>
        <v>0.89838413159624975</v>
      </c>
      <c r="F37" s="118">
        <f>Z15</f>
        <v>1.202906772453836</v>
      </c>
      <c r="G37" s="5"/>
    </row>
    <row r="38" spans="1:9" ht="28.5" hidden="1" customHeight="1" x14ac:dyDescent="0.2">
      <c r="A38" s="120"/>
      <c r="B38" s="112"/>
      <c r="C38" s="1"/>
      <c r="D38" s="1"/>
      <c r="E38" s="1"/>
      <c r="F38" s="1"/>
      <c r="G38" s="1"/>
    </row>
    <row r="39" spans="1:9" ht="28.5" hidden="1" customHeight="1" x14ac:dyDescent="0.2">
      <c r="A39" s="120"/>
      <c r="B39" s="121" t="s">
        <v>41</v>
      </c>
      <c r="C39" s="122"/>
      <c r="D39" s="123">
        <f>C35*D37</f>
        <v>0.40884080227778474</v>
      </c>
      <c r="E39" s="124">
        <f>C35*E37</f>
        <v>0.35332133712658265</v>
      </c>
      <c r="F39" s="125">
        <f>C35*F37</f>
        <v>0.47308563712812735</v>
      </c>
      <c r="G39" s="1"/>
    </row>
    <row r="40" spans="1:9" ht="28.5" hidden="1" customHeight="1" x14ac:dyDescent="0.2">
      <c r="A40" s="120"/>
      <c r="B40" s="112"/>
      <c r="C40" s="1"/>
      <c r="D40" s="1"/>
      <c r="E40" s="1"/>
      <c r="F40" s="1"/>
      <c r="G40" s="1"/>
    </row>
    <row r="41" spans="1:9" ht="28.5" hidden="1" customHeight="1" x14ac:dyDescent="0.2">
      <c r="A41" s="120"/>
      <c r="B41" s="126"/>
      <c r="C41" s="127" t="s">
        <v>24</v>
      </c>
      <c r="D41" s="128">
        <f>C35-D39</f>
        <v>-1.5555430575146856E-2</v>
      </c>
      <c r="E41" s="129">
        <f>C35-F39</f>
        <v>-7.9800265425489458E-2</v>
      </c>
      <c r="F41" s="130">
        <f>C35-E39</f>
        <v>3.9964034576055241E-2</v>
      </c>
      <c r="G41" s="1"/>
    </row>
    <row r="42" spans="1:9" ht="28.5" hidden="1" customHeight="1" x14ac:dyDescent="0.2">
      <c r="A42" s="120"/>
      <c r="B42" s="131"/>
      <c r="C42" s="132" t="s">
        <v>25</v>
      </c>
      <c r="D42" s="133">
        <f>1/D41</f>
        <v>-64.286230790532727</v>
      </c>
      <c r="E42" s="134">
        <f>1/F41</f>
        <v>25.022498619274984</v>
      </c>
      <c r="F42" s="135">
        <f>1/E41</f>
        <v>-12.531286640064035</v>
      </c>
      <c r="G42" s="1"/>
    </row>
    <row r="43" spans="1:9" ht="28.5" hidden="1" customHeight="1" x14ac:dyDescent="0.2">
      <c r="A43" s="120"/>
      <c r="B43" s="112"/>
      <c r="C43" s="5"/>
      <c r="D43" s="5"/>
      <c r="E43" s="5"/>
      <c r="F43" s="5"/>
      <c r="G43" s="1"/>
    </row>
    <row r="44" spans="1:9" ht="28.5" hidden="1" customHeight="1" x14ac:dyDescent="0.2">
      <c r="A44" s="120"/>
      <c r="B44" s="136" t="s">
        <v>42</v>
      </c>
      <c r="C44" s="137" t="s">
        <v>43</v>
      </c>
      <c r="D44" s="138">
        <f>D42</f>
        <v>-64.286230790532727</v>
      </c>
      <c r="E44" s="138">
        <f>E42</f>
        <v>25.022498619274984</v>
      </c>
      <c r="F44" s="138">
        <f>F42</f>
        <v>-12.531286640064035</v>
      </c>
      <c r="G44" s="1"/>
    </row>
    <row r="45" spans="1:9" ht="28.5" hidden="1" customHeight="1" x14ac:dyDescent="0.2">
      <c r="A45" s="120"/>
      <c r="B45" s="139"/>
      <c r="C45" s="140" t="s">
        <v>44</v>
      </c>
      <c r="D45" s="141">
        <f>(1-C35)*D42</f>
        <v>-39.003396618716501</v>
      </c>
      <c r="E45" s="141">
        <f>(1-C35)*E42</f>
        <v>15.181515948864678</v>
      </c>
      <c r="F45" s="141">
        <f>(1-C35)*F42</f>
        <v>-7.6029149159141509</v>
      </c>
      <c r="G45" s="3"/>
    </row>
    <row r="46" spans="1:9" ht="28.5" hidden="1" customHeight="1" x14ac:dyDescent="0.2">
      <c r="A46" s="120"/>
      <c r="B46" s="142"/>
      <c r="C46" s="143" t="s">
        <v>45</v>
      </c>
      <c r="D46" s="144">
        <f>D42*D41</f>
        <v>1</v>
      </c>
      <c r="E46" s="144">
        <f>E42*F41</f>
        <v>1</v>
      </c>
      <c r="F46" s="144">
        <f>F42*E41</f>
        <v>1</v>
      </c>
      <c r="G46" s="3"/>
    </row>
    <row r="47" spans="1:9" ht="28.5" hidden="1" customHeight="1" x14ac:dyDescent="0.2">
      <c r="A47" s="120"/>
      <c r="B47" s="145"/>
      <c r="C47" s="146" t="s">
        <v>46</v>
      </c>
      <c r="D47" s="147">
        <f>(C35-D41)*D42</f>
        <v>-26.28283417181623</v>
      </c>
      <c r="E47" s="147">
        <f>(C35-F41)*E42</f>
        <v>8.8409826704103054</v>
      </c>
      <c r="F47" s="147">
        <f>(C35-E41)*F42</f>
        <v>-5.9283717241498843</v>
      </c>
      <c r="G47" s="3"/>
    </row>
    <row r="48" spans="1:9" ht="28.5" hidden="1" customHeight="1" x14ac:dyDescent="0.2">
      <c r="A48" s="120"/>
      <c r="B48" s="148"/>
      <c r="C48" s="149"/>
      <c r="D48" s="150"/>
      <c r="E48" s="150"/>
      <c r="F48" s="150"/>
      <c r="G48" s="3"/>
    </row>
    <row r="49" spans="1:7" ht="28.5" hidden="1" customHeight="1" x14ac:dyDescent="0.2">
      <c r="A49" s="120"/>
      <c r="B49" s="136" t="s">
        <v>47</v>
      </c>
      <c r="C49" s="137" t="s">
        <v>48</v>
      </c>
      <c r="D49" s="138">
        <f>D42</f>
        <v>-64.286230790532727</v>
      </c>
      <c r="E49" s="138">
        <f>E42</f>
        <v>25.022498619274984</v>
      </c>
      <c r="F49" s="138">
        <f>F42</f>
        <v>-12.531286640064035</v>
      </c>
      <c r="G49" s="3"/>
    </row>
    <row r="50" spans="1:7" ht="28.5" hidden="1" customHeight="1" x14ac:dyDescent="0.2">
      <c r="A50" s="120"/>
      <c r="B50" s="139"/>
      <c r="C50" s="151" t="s">
        <v>44</v>
      </c>
      <c r="D50" s="141">
        <f>ABS((1-(C35-D41))*D42)</f>
        <v>38.003396618716501</v>
      </c>
      <c r="E50" s="141">
        <f>ABS((1-(C35-F41))*E42)</f>
        <v>16.181515948864678</v>
      </c>
      <c r="F50" s="141">
        <f>ABS((1-(C35-E41))*F42)</f>
        <v>6.6029149159141509</v>
      </c>
      <c r="G50" s="1"/>
    </row>
    <row r="51" spans="1:7" ht="28.5" hidden="1" customHeight="1" x14ac:dyDescent="0.2">
      <c r="A51" s="120"/>
      <c r="B51" s="152"/>
      <c r="C51" s="153" t="s">
        <v>49</v>
      </c>
      <c r="D51" s="154">
        <f>D42*D41</f>
        <v>1</v>
      </c>
      <c r="E51" s="154">
        <f>E42*F41</f>
        <v>1</v>
      </c>
      <c r="F51" s="154">
        <f>F42*E41</f>
        <v>1</v>
      </c>
      <c r="G51" s="1"/>
    </row>
    <row r="52" spans="1:7" ht="28.5" hidden="1" customHeight="1" x14ac:dyDescent="0.2">
      <c r="A52" s="120"/>
      <c r="B52" s="155"/>
      <c r="C52" s="146" t="s">
        <v>50</v>
      </c>
      <c r="D52" s="147">
        <f>ABS(C35*D42)</f>
        <v>25.28283417181623</v>
      </c>
      <c r="E52" s="147">
        <f>ABS(C35*E42)</f>
        <v>9.8409826704103054</v>
      </c>
      <c r="F52" s="147">
        <f>ABS(C35*F42)</f>
        <v>4.9283717241498843</v>
      </c>
      <c r="G52" s="1"/>
    </row>
    <row r="53" spans="1:7" ht="28.5" hidden="1" customHeight="1" x14ac:dyDescent="0.2">
      <c r="A53" s="120"/>
      <c r="B53" s="156"/>
      <c r="C53" s="157"/>
      <c r="D53" s="158"/>
      <c r="E53" s="159"/>
      <c r="F53" s="158"/>
      <c r="G53" s="2"/>
    </row>
    <row r="54" spans="1:7" ht="28.5" hidden="1" customHeight="1" x14ac:dyDescent="0.2">
      <c r="A54" s="120"/>
      <c r="B54" s="160" t="s">
        <v>51</v>
      </c>
      <c r="C54" s="161"/>
      <c r="D54" s="161"/>
      <c r="E54" s="162">
        <f>ROUND(D37,2)</f>
        <v>1.04</v>
      </c>
      <c r="F54" s="163">
        <f>ROUND(D41,4)</f>
        <v>-1.5599999999999999E-2</v>
      </c>
      <c r="G54" s="164">
        <f>ROUND(D42,0)</f>
        <v>-64</v>
      </c>
    </row>
    <row r="55" spans="1:7" ht="28.5" hidden="1" customHeight="1" x14ac:dyDescent="0.2">
      <c r="A55" s="120"/>
      <c r="B55" s="165" t="s">
        <v>52</v>
      </c>
      <c r="C55" s="166">
        <f>ROUND(D39,4)</f>
        <v>0.4088</v>
      </c>
      <c r="D55" s="167">
        <f>ROUND(C35,4)</f>
        <v>0.39329999999999998</v>
      </c>
      <c r="E55" s="168">
        <f>ROUND(E37,2)</f>
        <v>0.9</v>
      </c>
      <c r="F55" s="169">
        <f>ROUND(E41,4)</f>
        <v>-7.9799999999999996E-2</v>
      </c>
      <c r="G55" s="170">
        <f>ROUND(E42,0)</f>
        <v>25</v>
      </c>
    </row>
    <row r="56" spans="1:7" ht="28.5" hidden="1" customHeight="1" x14ac:dyDescent="0.2">
      <c r="A56" s="120"/>
      <c r="B56" s="165" t="s">
        <v>53</v>
      </c>
      <c r="C56" s="171"/>
      <c r="D56" s="171"/>
      <c r="E56" s="168">
        <f>ROUND(F37,2)</f>
        <v>1.2</v>
      </c>
      <c r="F56" s="169">
        <f>ROUND(F41,4)</f>
        <v>0.04</v>
      </c>
      <c r="G56" s="170">
        <f>ROUND(F42,0)</f>
        <v>-13</v>
      </c>
    </row>
    <row r="57" spans="1:7" ht="28.5" hidden="1" customHeight="1" x14ac:dyDescent="0.2">
      <c r="A57" s="120"/>
      <c r="B57" s="165" t="s">
        <v>54</v>
      </c>
      <c r="C57" s="172" t="s">
        <v>55</v>
      </c>
      <c r="D57" s="172" t="s">
        <v>56</v>
      </c>
      <c r="E57" s="173" t="s">
        <v>57</v>
      </c>
      <c r="F57" s="173" t="s">
        <v>58</v>
      </c>
      <c r="G57" s="172" t="s">
        <v>25</v>
      </c>
    </row>
    <row r="58" spans="1:7" ht="28.5" hidden="1" customHeight="1" x14ac:dyDescent="0.2">
      <c r="A58" s="120"/>
      <c r="B58" s="174" t="s">
        <v>59</v>
      </c>
      <c r="C58" s="172" t="str">
        <f>CONCATENATE(C55*100,B57)</f>
        <v>40,88%</v>
      </c>
      <c r="D58" s="172" t="str">
        <f>CONCATENATE(D55*100,B57)</f>
        <v>39,33%</v>
      </c>
      <c r="E58" s="172" t="str">
        <f>CONCATENATE(E54," ",B54,E55,B55,E56,B56)</f>
        <v>1,04 (0,9-1,2)</v>
      </c>
      <c r="F58" s="172" t="str">
        <f>CONCATENATE(F54*100,B57," ",B54,F55*100,B57," ",B58," ",F56*100,B57,B56)</f>
        <v>-1,56% (-7,98% a 4%)</v>
      </c>
      <c r="G58" s="172" t="str">
        <f>CONCATENATE(G54," ",B54,G55," ",B58," ",G56,B56)</f>
        <v>-64 (25 a -13)</v>
      </c>
    </row>
    <row r="59" spans="1:7" ht="28.5" hidden="1" customHeight="1" x14ac:dyDescent="0.2">
      <c r="A59" s="175"/>
      <c r="B59" s="4"/>
      <c r="C59" s="8"/>
      <c r="D59" s="8"/>
      <c r="E59" s="8"/>
      <c r="F59" s="8"/>
      <c r="G59" s="8"/>
    </row>
    <row r="60" spans="1:7" ht="28.5" customHeight="1" x14ac:dyDescent="0.2">
      <c r="A60" s="111"/>
      <c r="B60" s="112"/>
      <c r="C60" s="1"/>
      <c r="D60" s="1"/>
      <c r="E60" s="1"/>
      <c r="F60" s="1"/>
      <c r="G60" s="1"/>
    </row>
    <row r="61" spans="1:7" ht="28.5" customHeight="1" x14ac:dyDescent="0.2">
      <c r="A61" s="176"/>
      <c r="B61" s="1"/>
      <c r="C61" s="177" t="s">
        <v>60</v>
      </c>
      <c r="D61" s="177" t="s">
        <v>56</v>
      </c>
      <c r="E61" s="177" t="s">
        <v>57</v>
      </c>
      <c r="F61" s="177" t="s">
        <v>24</v>
      </c>
      <c r="G61" s="177" t="s">
        <v>25</v>
      </c>
    </row>
    <row r="62" spans="1:7" ht="28.5" customHeight="1" x14ac:dyDescent="0.2">
      <c r="A62" s="178"/>
      <c r="B62" s="179"/>
      <c r="C62" s="180" t="str">
        <f>C58</f>
        <v>40,88%</v>
      </c>
      <c r="D62" s="180" t="str">
        <f>D58</f>
        <v>39,33%</v>
      </c>
      <c r="E62" s="180" t="str">
        <f>E58</f>
        <v>1,04 (0,9-1,2)</v>
      </c>
      <c r="F62" s="180" t="str">
        <f>F58</f>
        <v>-1,56% (-7,98% a 4%)</v>
      </c>
      <c r="G62" s="180" t="str">
        <f>G58</f>
        <v>-64 (25 a -13)</v>
      </c>
    </row>
  </sheetData>
  <mergeCells count="24">
    <mergeCell ref="A25:A26"/>
    <mergeCell ref="K3:L3"/>
    <mergeCell ref="A10:O10"/>
    <mergeCell ref="D35:F35"/>
    <mergeCell ref="L11:O11"/>
    <mergeCell ref="A13:A14"/>
    <mergeCell ref="B17:I17"/>
    <mergeCell ref="B20:I20"/>
    <mergeCell ref="B25:D25"/>
    <mergeCell ref="E25:G25"/>
    <mergeCell ref="F11:F12"/>
    <mergeCell ref="G11:G12"/>
    <mergeCell ref="H11:H12"/>
    <mergeCell ref="I11:I12"/>
    <mergeCell ref="J11:J12"/>
    <mergeCell ref="K11:K12"/>
    <mergeCell ref="A11:A12"/>
    <mergeCell ref="D11:D12"/>
    <mergeCell ref="E11:E12"/>
    <mergeCell ref="B3:D3"/>
    <mergeCell ref="E3:F3"/>
    <mergeCell ref="H3:J3"/>
    <mergeCell ref="B11:B12"/>
    <mergeCell ref="C11:C12"/>
  </mergeCells>
  <pageMargins left="0.7" right="0.7" top="0.75" bottom="0.75" header="0.3" footer="0.3"/>
  <ignoredErrors>
    <ignoredError sqref="J18:K21" numberStoredAsText="1"/>
    <ignoredError sqref="G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TEV</vt:lpstr>
      <vt:lpstr>HemMay</vt:lpstr>
      <vt:lpstr>Hem NOmayor</vt:lpstr>
      <vt:lpstr>Mort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2017-04-03T18:39:21Z</dcterms:created>
  <dcterms:modified xsi:type="dcterms:W3CDTF">2018-05-17T16:08:30Z</dcterms:modified>
</cp:coreProperties>
</file>