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180806-FOURRIER Evoloc\"/>
    </mc:Choice>
  </mc:AlternateContent>
  <bookViews>
    <workbookView xWindow="0" yWindow="0" windowWidth="20490" windowHeight="7545"/>
  </bookViews>
  <sheets>
    <sheet name="PtSLEv, VarPrim" sheetId="3" r:id="rId1"/>
    <sheet name="PtSLEv, MortCV IM ACV" sheetId="2" r:id="rId2"/>
    <sheet name="MortCV IM ACV x Rg1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  <c r="C13" i="4"/>
  <c r="B5" i="4"/>
  <c r="A1" i="4"/>
  <c r="C7" i="4" l="1"/>
  <c r="D10" i="4"/>
  <c r="D14" i="4" s="1"/>
  <c r="E2" i="4"/>
  <c r="G2" i="4" s="1"/>
  <c r="C8" i="4"/>
  <c r="D7" i="4"/>
  <c r="D8" i="4"/>
  <c r="D11" i="4" s="1"/>
  <c r="C9" i="4"/>
  <c r="C14" i="4" s="1"/>
  <c r="A23" i="3"/>
  <c r="F14" i="4" l="1"/>
  <c r="C11" i="4"/>
  <c r="K30" i="3"/>
  <c r="K29" i="3"/>
  <c r="K28" i="3"/>
  <c r="K27" i="3"/>
  <c r="F16" i="3" l="1"/>
  <c r="A23" i="2"/>
  <c r="F21" i="2" l="1"/>
  <c r="A21" i="2"/>
  <c r="C19" i="2"/>
  <c r="B19" i="2"/>
  <c r="I13" i="2"/>
  <c r="F13" i="2"/>
  <c r="I12" i="2"/>
  <c r="F12" i="2"/>
  <c r="B21" i="2" s="1"/>
  <c r="I11" i="2"/>
  <c r="F11" i="2"/>
  <c r="H26" i="2" s="1"/>
  <c r="J16" i="2"/>
  <c r="I16" i="2"/>
  <c r="J15" i="2"/>
  <c r="I15" i="2"/>
  <c r="C21" i="2" l="1"/>
  <c r="A21" i="3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H26" i="3" s="1"/>
  <c r="D11" i="3"/>
  <c r="I8" i="3"/>
  <c r="H8" i="3"/>
  <c r="E11" i="3" s="1"/>
  <c r="H11" i="3" s="1"/>
  <c r="E13" i="3" l="1"/>
  <c r="E12" i="3"/>
  <c r="H12" i="3" s="1"/>
  <c r="B21" i="3"/>
  <c r="C21" i="3"/>
  <c r="D13" i="2"/>
  <c r="D12" i="2"/>
  <c r="D11" i="2"/>
  <c r="I8" i="2"/>
  <c r="H8" i="2"/>
  <c r="E11" i="2" s="1"/>
  <c r="H11" i="2" l="1"/>
  <c r="E12" i="2"/>
  <c r="H12" i="2" s="1"/>
  <c r="E13" i="2"/>
  <c r="G15" i="2"/>
  <c r="D21" i="2" s="1"/>
  <c r="H13" i="3"/>
  <c r="H29" i="3" s="1"/>
  <c r="F15" i="3"/>
  <c r="B23" i="3"/>
  <c r="C23" i="3"/>
  <c r="H27" i="3" l="1"/>
  <c r="H13" i="2"/>
  <c r="H29" i="2" s="1"/>
  <c r="K29" i="2" s="1"/>
  <c r="F15" i="2"/>
  <c r="F16" i="2" s="1"/>
  <c r="D23" i="3"/>
  <c r="H28" i="3"/>
  <c r="F23" i="3"/>
  <c r="H30" i="3" l="1"/>
  <c r="B23" i="2"/>
  <c r="H27" i="2" s="1"/>
  <c r="K27" i="2" s="1"/>
  <c r="I29" i="3"/>
  <c r="I27" i="3"/>
  <c r="C23" i="2"/>
  <c r="H28" i="2" l="1"/>
  <c r="K28" i="2" s="1"/>
  <c r="I28" i="3"/>
  <c r="H30" i="2"/>
  <c r="D23" i="2"/>
  <c r="F23" i="2"/>
  <c r="I27" i="2" l="1"/>
  <c r="K30" i="2"/>
  <c r="I28" i="2"/>
  <c r="I29" i="2"/>
</calcChain>
</file>

<file path=xl/sharedStrings.xml><?xml version="1.0" encoding="utf-8"?>
<sst xmlns="http://schemas.openxmlformats.org/spreadsheetml/2006/main" count="87" uniqueCount="44">
  <si>
    <t>Supervivencia</t>
  </si>
  <si>
    <t>Diferencia</t>
  </si>
  <si>
    <t xml:space="preserve">en </t>
  </si>
  <si>
    <t>días</t>
  </si>
  <si>
    <t>en</t>
  </si>
  <si>
    <t>Dif Medias = PtSLEv,</t>
  </si>
  <si>
    <t>El área de referencia representa</t>
  </si>
  <si>
    <t>Área de referencia</t>
  </si>
  <si>
    <t>En un área de: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</si>
  <si>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</si>
  <si>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</si>
  <si>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</si>
  <si>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</si>
  <si>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</si>
  <si>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</si>
  <si>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</si>
  <si>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</si>
  <si>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</si>
  <si>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</si>
  <si>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r>
      <rPr>
        <b/>
        <sz val="11"/>
        <color rgb="FF993300"/>
        <rFont val="Calibri"/>
        <family val="2"/>
        <scheme val="minor"/>
      </rPr>
      <t>Tabla 2: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</si>
  <si>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t>meses</t>
  </si>
  <si>
    <t>Sabatine MS, Giugliano RP, Keech AC, Honarpour N, on behalf of the FOURIER Steering Committee and Investigators. Evolocumab and Clinical Outcomes in Patients with Cardiovascular Disease. N Engl J Med. 2017;376(18):1713–22.</t>
  </si>
  <si>
    <t>[Mort CV, IM, Ictus, Hosp Ang-Inest o RevasCoron]</t>
  </si>
  <si>
    <t>[Mort CV, IM o AV]</t>
  </si>
  <si>
    <t>Estatinas + Evolocumab, n= 13784</t>
  </si>
  <si>
    <t>Estatinas + Placbebo, n= 13870</t>
  </si>
  <si>
    <t>20170504-ECA FOURIER 2,1y, PS100 +Estat [Evolo vs Pl], -MACE -LDL. Sabatine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</si>
  <si>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</si>
  <si>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</si>
  <si>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</si>
  <si>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</si>
  <si>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</si>
  <si>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</si>
  <si>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</si>
  <si>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Gráfico PtSLEv x Rg 1</t>
  </si>
  <si>
    <t>NNT</t>
  </si>
  <si>
    <t>años</t>
  </si>
  <si>
    <t xml:space="preserve">NOTA: </t>
  </si>
  <si>
    <t>Distribuir cuadros verdes tras todos los supervivientes al evento</t>
  </si>
  <si>
    <t>Placebo</t>
  </si>
  <si>
    <t>Años</t>
  </si>
  <si>
    <t>[MortCV, IAM o ACV]</t>
  </si>
  <si>
    <t>Personas</t>
  </si>
  <si>
    <t>Evolocumab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</si>
</sst>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66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0"/>
      <color rgb="FFFF66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2" fontId="14" fillId="0" borderId="0" xfId="0" applyNumberFormat="1" applyFont="1"/>
    <xf numFmtId="166" fontId="15" fillId="0" borderId="0" xfId="2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2" fontId="16" fillId="0" borderId="0" xfId="0" applyNumberFormat="1" applyFont="1"/>
    <xf numFmtId="166" fontId="17" fillId="0" borderId="0" xfId="2" applyNumberFormat="1" applyFont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7" fontId="3" fillId="3" borderId="5" xfId="0" applyNumberFormat="1" applyFont="1" applyFill="1" applyBorder="1"/>
    <xf numFmtId="0" fontId="3" fillId="4" borderId="0" xfId="0" applyFont="1" applyFill="1"/>
    <xf numFmtId="2" fontId="3" fillId="4" borderId="0" xfId="0" applyNumberFormat="1" applyFont="1" applyFill="1"/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1" fillId="4" borderId="0" xfId="0" applyFont="1" applyFill="1"/>
    <xf numFmtId="0" fontId="11" fillId="4" borderId="0" xfId="0" applyFont="1" applyFill="1" applyAlignment="1">
      <alignment horizontal="right"/>
    </xf>
    <xf numFmtId="2" fontId="11" fillId="4" borderId="0" xfId="0" applyNumberFormat="1" applyFont="1" applyFill="1"/>
    <xf numFmtId="166" fontId="12" fillId="4" borderId="0" xfId="2" applyNumberFormat="1" applyFont="1" applyFill="1" applyAlignment="1">
      <alignment horizontal="center"/>
    </xf>
    <xf numFmtId="0" fontId="14" fillId="4" borderId="0" xfId="0" applyFont="1" applyFill="1"/>
    <xf numFmtId="0" fontId="14" fillId="4" borderId="0" xfId="0" applyFont="1" applyFill="1" applyAlignment="1">
      <alignment horizontal="right"/>
    </xf>
    <xf numFmtId="2" fontId="14" fillId="4" borderId="0" xfId="0" applyNumberFormat="1" applyFont="1" applyFill="1"/>
    <xf numFmtId="166" fontId="15" fillId="4" borderId="0" xfId="2" applyNumberFormat="1" applyFont="1" applyFill="1" applyAlignment="1">
      <alignment horizontal="center"/>
    </xf>
    <xf numFmtId="0" fontId="16" fillId="4" borderId="0" xfId="0" applyFont="1" applyFill="1"/>
    <xf numFmtId="0" fontId="16" fillId="4" borderId="0" xfId="0" applyFont="1" applyFill="1" applyAlignment="1">
      <alignment horizontal="right"/>
    </xf>
    <xf numFmtId="2" fontId="16" fillId="4" borderId="0" xfId="0" applyNumberFormat="1" applyFont="1" applyFill="1"/>
    <xf numFmtId="166" fontId="17" fillId="4" borderId="0" xfId="2" applyNumberFormat="1" applyFont="1" applyFill="1" applyAlignment="1">
      <alignment horizontal="center"/>
    </xf>
    <xf numFmtId="2" fontId="5" fillId="4" borderId="7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3" fillId="0" borderId="0" xfId="0" applyNumberFormat="1" applyFont="1"/>
    <xf numFmtId="1" fontId="11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5" fillId="0" borderId="7" xfId="0" applyNumberFormat="1" applyFont="1" applyBorder="1"/>
    <xf numFmtId="0" fontId="21" fillId="0" borderId="0" xfId="0" applyFont="1" applyAlignment="1">
      <alignment vertical="center"/>
    </xf>
    <xf numFmtId="0" fontId="0" fillId="0" borderId="0" xfId="0" applyBorder="1"/>
    <xf numFmtId="166" fontId="21" fillId="0" borderId="0" xfId="2" applyNumberFormat="1" applyFont="1" applyAlignment="1">
      <alignment horizontal="left" vertic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 applyAlignment="1">
      <alignment vertical="center"/>
    </xf>
    <xf numFmtId="0" fontId="21" fillId="0" borderId="0" xfId="0" applyFont="1" applyFill="1" applyAlignment="1">
      <alignment horizontal="right"/>
    </xf>
    <xf numFmtId="1" fontId="21" fillId="3" borderId="0" xfId="0" applyNumberFormat="1" applyFont="1" applyFill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9" fontId="24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2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 wrapText="1"/>
    </xf>
    <xf numFmtId="0" fontId="23" fillId="0" borderId="7" xfId="0" applyFont="1" applyBorder="1" applyAlignment="1">
      <alignment horizontal="right" wrapText="1"/>
    </xf>
    <xf numFmtId="2" fontId="23" fillId="2" borderId="7" xfId="0" applyNumberFormat="1" applyFont="1" applyFill="1" applyBorder="1" applyAlignment="1">
      <alignment vertical="center"/>
    </xf>
    <xf numFmtId="166" fontId="17" fillId="0" borderId="0" xfId="2" applyNumberFormat="1" applyFont="1" applyFill="1" applyBorder="1" applyAlignment="1">
      <alignment vertical="center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1" fontId="16" fillId="0" borderId="7" xfId="0" applyNumberFormat="1" applyFont="1" applyBorder="1" applyAlignment="1">
      <alignment vertical="center"/>
    </xf>
    <xf numFmtId="166" fontId="17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5" fillId="0" borderId="7" xfId="0" applyNumberFormat="1" applyFont="1" applyBorder="1" applyAlignment="1">
      <alignment horizontal="right" vertical="center"/>
    </xf>
    <xf numFmtId="9" fontId="21" fillId="0" borderId="0" xfId="0" applyNumberFormat="1" applyFont="1"/>
    <xf numFmtId="0" fontId="21" fillId="0" borderId="0" xfId="0" applyFont="1" applyAlignment="1">
      <alignment horizontal="left" vertical="top"/>
    </xf>
    <xf numFmtId="164" fontId="16" fillId="3" borderId="7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0" fillId="0" borderId="0" xfId="0" applyFont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20" fillId="0" borderId="0" xfId="0" applyFont="1" applyAlignment="1">
      <alignment horizontal="right"/>
    </xf>
    <xf numFmtId="0" fontId="19" fillId="0" borderId="20" xfId="0" applyFont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0" fontId="19" fillId="0" borderId="21" xfId="0" applyFont="1" applyBorder="1" applyAlignment="1">
      <alignment horizontal="center" vertical="center"/>
    </xf>
    <xf numFmtId="0" fontId="0" fillId="0" borderId="0" xfId="0" applyFill="1" applyBorder="1"/>
    <xf numFmtId="0" fontId="26" fillId="0" borderId="22" xfId="0" applyFont="1" applyBorder="1" applyAlignment="1">
      <alignment horizontal="center" vertical="center"/>
    </xf>
    <xf numFmtId="0" fontId="0" fillId="7" borderId="23" xfId="0" applyFill="1" applyBorder="1"/>
    <xf numFmtId="0" fontId="0" fillId="0" borderId="24" xfId="0" applyBorder="1"/>
    <xf numFmtId="0" fontId="0" fillId="5" borderId="23" xfId="0" applyFill="1" applyBorder="1"/>
    <xf numFmtId="0" fontId="0" fillId="6" borderId="23" xfId="0" applyFill="1" applyBorder="1"/>
    <xf numFmtId="0" fontId="27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5" borderId="10" xfId="0" applyFill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right" vertical="center"/>
    </xf>
    <xf numFmtId="1" fontId="16" fillId="0" borderId="7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00"/>
      <color rgb="FFFF6600"/>
      <color rgb="FFFFFF99"/>
      <color rgb="FF669900"/>
      <color rgb="FF006600"/>
      <color rgb="FF008000"/>
      <color rgb="FF009900"/>
      <color rgb="FFCCFF33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VarPrim'!$G$27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VarPrim'!$H$26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VarPrim'!$H$27</c:f>
              <c:numCache>
                <c:formatCode>0.00</c:formatCode>
                <c:ptCount val="1"/>
                <c:pt idx="0">
                  <c:v>1.2000731038684131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'PtSLEv, VarPrim'!$G$28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VarPrim'!$H$26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VarPrim'!$H$28</c:f>
              <c:numCache>
                <c:formatCode>0.00</c:formatCode>
                <c:ptCount val="1"/>
                <c:pt idx="0">
                  <c:v>0.14425830033505926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'PtSLEv, VarPrim'!$G$29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VarPrim'!$H$26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VarPrim'!$H$29</c:f>
              <c:numCache>
                <c:formatCode>0.00</c:formatCode>
                <c:ptCount val="1"/>
                <c:pt idx="0">
                  <c:v>22.655668595796527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chemeClr val="tx1"/>
                </a:solidFill>
              </a:rPr>
              <a:t>Prolongación</a:t>
            </a:r>
            <a:r>
              <a:rPr lang="es-ES" sz="1200" b="1" baseline="0">
                <a:solidFill>
                  <a:schemeClr val="tx1"/>
                </a:solidFill>
              </a:rPr>
              <a:t> del tiempo medio de Supervivencia Libre de Evento</a:t>
            </a:r>
          </a:p>
        </c:rich>
      </c:tx>
      <c:layout>
        <c:manualLayout>
          <c:xMode val="edge"/>
          <c:yMode val="edge"/>
          <c:x val="0.1195777915499638"/>
          <c:y val="1.2406495402758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MortCV IM ACV'!$G$27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 IM ACV'!$H$26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MortCV IM ACV'!$H$27</c:f>
              <c:numCache>
                <c:formatCode>0.00</c:formatCode>
                <c:ptCount val="1"/>
                <c:pt idx="0">
                  <c:v>0.69906792567773379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'PtSLEv, MortCV IM ACV'!$G$28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 IM ACV'!$H$26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MortCV IM ACV'!$H$28</c:f>
              <c:numCache>
                <c:formatCode>0.00</c:formatCode>
                <c:ptCount val="1"/>
                <c:pt idx="0">
                  <c:v>0.16136460554371002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'PtSLEv, MortCV IM ACV'!$G$29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 IM ACV'!$H$26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'PtSLEv, MortCV IM ACV'!$H$29</c:f>
              <c:numCache>
                <c:formatCode>0.00</c:formatCode>
                <c:ptCount val="1"/>
                <c:pt idx="0">
                  <c:v>23.139567468778555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276225</xdr:colOff>
      <xdr:row>30</xdr:row>
      <xdr:rowOff>29221</xdr:rowOff>
    </xdr:from>
    <xdr:to>
      <xdr:col>8</xdr:col>
      <xdr:colOff>666750</xdr:colOff>
      <xdr:row>50</xdr:row>
      <xdr:rowOff>29220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7327</xdr:rowOff>
    </xdr:from>
    <xdr:to>
      <xdr:col>3</xdr:col>
      <xdr:colOff>841863</xdr:colOff>
      <xdr:row>53</xdr:row>
      <xdr:rowOff>159728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4977178" cy="4182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613521</xdr:colOff>
      <xdr:row>52</xdr:row>
      <xdr:rowOff>152400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6618"/>
          <a:ext cx="5793440" cy="407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1362</xdr:colOff>
      <xdr:row>22</xdr:row>
      <xdr:rowOff>87086</xdr:rowOff>
    </xdr:from>
    <xdr:to>
      <xdr:col>7</xdr:col>
      <xdr:colOff>5443</xdr:colOff>
      <xdr:row>22</xdr:row>
      <xdr:rowOff>97973</xdr:rowOff>
    </xdr:to>
    <xdr:cxnSp macro="">
      <xdr:nvCxnSpPr>
        <xdr:cNvPr id="3" name="Conector recto de flecha 2"/>
        <xdr:cNvCxnSpPr/>
      </xdr:nvCxnSpPr>
      <xdr:spPr>
        <a:xfrm flipV="1">
          <a:off x="3344637" y="4773386"/>
          <a:ext cx="499381" cy="1088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8</xdr:col>
      <xdr:colOff>0</xdr:colOff>
      <xdr:row>22</xdr:row>
      <xdr:rowOff>87088</xdr:rowOff>
    </xdr:from>
    <xdr:to>
      <xdr:col>10</xdr:col>
      <xdr:colOff>0</xdr:colOff>
      <xdr:row>22</xdr:row>
      <xdr:rowOff>92537</xdr:rowOff>
    </xdr:to>
    <xdr:cxnSp macro="">
      <xdr:nvCxnSpPr>
        <xdr:cNvPr id="4" name="Conector recto de flecha 3"/>
        <xdr:cNvCxnSpPr/>
      </xdr:nvCxnSpPr>
      <xdr:spPr>
        <a:xfrm flipV="1">
          <a:off x="4086225" y="4773388"/>
          <a:ext cx="4953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19</xdr:row>
      <xdr:rowOff>103119</xdr:rowOff>
    </xdr:from>
    <xdr:to>
      <xdr:col>5</xdr:col>
      <xdr:colOff>240196</xdr:colOff>
      <xdr:row>19</xdr:row>
      <xdr:rowOff>110223</xdr:rowOff>
    </xdr:to>
    <xdr:cxnSp macro="">
      <xdr:nvCxnSpPr>
        <xdr:cNvPr id="5" name="Conector recto de flecha 4"/>
        <xdr:cNvCxnSpPr/>
      </xdr:nvCxnSpPr>
      <xdr:spPr>
        <a:xfrm flipV="1">
          <a:off x="3343275" y="4198869"/>
          <a:ext cx="240196" cy="7104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8</xdr:col>
      <xdr:colOff>0</xdr:colOff>
      <xdr:row>19</xdr:row>
      <xdr:rowOff>110223</xdr:rowOff>
    </xdr:from>
    <xdr:to>
      <xdr:col>9</xdr:col>
      <xdr:colOff>8283</xdr:colOff>
      <xdr:row>19</xdr:row>
      <xdr:rowOff>111401</xdr:rowOff>
    </xdr:to>
    <xdr:cxnSp macro="">
      <xdr:nvCxnSpPr>
        <xdr:cNvPr id="6" name="Conector recto de flecha 5"/>
        <xdr:cNvCxnSpPr/>
      </xdr:nvCxnSpPr>
      <xdr:spPr>
        <a:xfrm>
          <a:off x="4086225" y="4205973"/>
          <a:ext cx="255933" cy="117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21</xdr:row>
      <xdr:rowOff>76196</xdr:rowOff>
    </xdr:from>
    <xdr:to>
      <xdr:col>7</xdr:col>
      <xdr:colOff>0</xdr:colOff>
      <xdr:row>21</xdr:row>
      <xdr:rowOff>81642</xdr:rowOff>
    </xdr:to>
    <xdr:cxnSp macro="">
      <xdr:nvCxnSpPr>
        <xdr:cNvPr id="7" name="Conector recto de flecha 6"/>
        <xdr:cNvCxnSpPr/>
      </xdr:nvCxnSpPr>
      <xdr:spPr>
        <a:xfrm flipV="1">
          <a:off x="3343275" y="4552946"/>
          <a:ext cx="495300" cy="5446"/>
        </a:xfrm>
        <a:prstGeom prst="straightConnector1">
          <a:avLst/>
        </a:prstGeom>
        <a:noFill/>
        <a:ln w="19050" cap="flat" cmpd="sng" algn="ctr">
          <a:solidFill>
            <a:srgbClr val="00B0F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22</xdr:col>
      <xdr:colOff>0</xdr:colOff>
      <xdr:row>0</xdr:row>
      <xdr:rowOff>0</xdr:rowOff>
    </xdr:from>
    <xdr:to>
      <xdr:col>33</xdr:col>
      <xdr:colOff>72272</xdr:colOff>
      <xdr:row>21</xdr:row>
      <xdr:rowOff>95646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0"/>
          <a:ext cx="7425572" cy="4572396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21</xdr:row>
      <xdr:rowOff>85725</xdr:rowOff>
    </xdr:from>
    <xdr:to>
      <xdr:col>9</xdr:col>
      <xdr:colOff>8283</xdr:colOff>
      <xdr:row>21</xdr:row>
      <xdr:rowOff>86903</xdr:rowOff>
    </xdr:to>
    <xdr:cxnSp macro="">
      <xdr:nvCxnSpPr>
        <xdr:cNvPr id="9" name="Conector recto de flecha 8"/>
        <xdr:cNvCxnSpPr/>
      </xdr:nvCxnSpPr>
      <xdr:spPr>
        <a:xfrm>
          <a:off x="4086225" y="4562475"/>
          <a:ext cx="255933" cy="117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/>
  </sheetViews>
  <sheetFormatPr baseColWidth="10" defaultRowHeight="12.75" x14ac:dyDescent="0.2"/>
  <cols>
    <col min="1" max="1" width="27" style="2" customWidth="1"/>
    <col min="2" max="2" width="18.28515625" style="2" customWidth="1"/>
    <col min="3" max="3" width="16.7109375" style="2" customWidth="1"/>
    <col min="4" max="4" width="15.14062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4" ht="8.25" customHeight="1" thickBot="1" x14ac:dyDescent="0.25"/>
    <row r="2" spans="1:14" ht="16.5" thickBot="1" x14ac:dyDescent="0.25">
      <c r="A2" s="42" t="s">
        <v>16</v>
      </c>
      <c r="B2" s="27"/>
      <c r="C2" s="27"/>
      <c r="D2" s="27"/>
      <c r="E2" s="27"/>
      <c r="F2" s="27"/>
      <c r="G2" s="27"/>
      <c r="H2" s="27"/>
      <c r="I2" s="28"/>
    </row>
    <row r="3" spans="1:14" ht="8.25" customHeight="1" x14ac:dyDescent="0.2"/>
    <row r="4" spans="1:14" ht="15" x14ac:dyDescent="0.25">
      <c r="A4" s="1" t="s">
        <v>26</v>
      </c>
    </row>
    <row r="5" spans="1:14" ht="15" x14ac:dyDescent="0.25">
      <c r="A5" s="3" t="s">
        <v>21</v>
      </c>
    </row>
    <row r="6" spans="1:14" ht="25.5" x14ac:dyDescent="0.2">
      <c r="A6" s="74" t="s">
        <v>22</v>
      </c>
      <c r="B6" s="72" t="s">
        <v>13</v>
      </c>
      <c r="F6" s="54" t="s">
        <v>0</v>
      </c>
      <c r="G6" s="56" t="s">
        <v>20</v>
      </c>
      <c r="N6" s="107"/>
    </row>
    <row r="7" spans="1:14" x14ac:dyDescent="0.2">
      <c r="A7" s="2">
        <v>1</v>
      </c>
      <c r="B7" s="4">
        <v>9849</v>
      </c>
      <c r="F7" s="55">
        <v>0.16</v>
      </c>
      <c r="G7" s="57">
        <v>24</v>
      </c>
      <c r="N7" s="107"/>
    </row>
    <row r="8" spans="1:14" x14ac:dyDescent="0.2">
      <c r="A8" s="2">
        <v>2</v>
      </c>
      <c r="B8" s="4">
        <v>3078</v>
      </c>
      <c r="F8" s="29"/>
      <c r="G8" s="30" t="s">
        <v>6</v>
      </c>
      <c r="H8" s="47">
        <f>G7*F7</f>
        <v>3.84</v>
      </c>
      <c r="I8" s="31" t="str">
        <f>G6</f>
        <v>meses</v>
      </c>
      <c r="N8" s="107"/>
    </row>
    <row r="9" spans="1:14" x14ac:dyDescent="0.2">
      <c r="A9" s="2">
        <v>3</v>
      </c>
      <c r="B9" s="4">
        <v>3448</v>
      </c>
    </row>
    <row r="10" spans="1:14" ht="38.25" x14ac:dyDescent="0.2">
      <c r="D10" s="53" t="s">
        <v>13</v>
      </c>
      <c r="E10" s="43" t="s">
        <v>14</v>
      </c>
      <c r="F10" s="7"/>
      <c r="G10" s="26"/>
      <c r="H10" s="45" t="s">
        <v>15</v>
      </c>
      <c r="I10" s="7"/>
    </row>
    <row r="11" spans="1:14" x14ac:dyDescent="0.2">
      <c r="C11" s="5" t="s">
        <v>7</v>
      </c>
      <c r="D11" s="6">
        <f>B7</f>
        <v>9849</v>
      </c>
      <c r="E11" s="48">
        <f>H8</f>
        <v>3.84</v>
      </c>
      <c r="F11" s="7" t="str">
        <f>G6</f>
        <v>meses</v>
      </c>
      <c r="H11" s="58">
        <f>G7-E11</f>
        <v>20.16</v>
      </c>
      <c r="I11" s="6" t="str">
        <f>G6</f>
        <v>meses</v>
      </c>
    </row>
    <row r="12" spans="1:14" x14ac:dyDescent="0.2">
      <c r="C12" s="44" t="s">
        <v>24</v>
      </c>
      <c r="D12" s="6">
        <f>B8</f>
        <v>3078</v>
      </c>
      <c r="E12" s="46">
        <f>D12*E11/D11</f>
        <v>1.2000731038684131</v>
      </c>
      <c r="F12" s="7" t="str">
        <f>G6</f>
        <v>meses</v>
      </c>
      <c r="H12" s="9">
        <f>G7-E12</f>
        <v>22.799926896131588</v>
      </c>
      <c r="I12" s="6" t="str">
        <f>G6</f>
        <v>meses</v>
      </c>
    </row>
    <row r="13" spans="1:14" x14ac:dyDescent="0.2">
      <c r="C13" s="44" t="s">
        <v>25</v>
      </c>
      <c r="D13" s="6">
        <f>B9</f>
        <v>3448</v>
      </c>
      <c r="E13" s="46">
        <f>D13*E11/D11</f>
        <v>1.3443314042034724</v>
      </c>
      <c r="F13" s="7" t="str">
        <f>G6</f>
        <v>meses</v>
      </c>
      <c r="H13" s="9">
        <f>G7-E13</f>
        <v>22.655668595796527</v>
      </c>
      <c r="I13" s="8" t="str">
        <f>G6</f>
        <v>meses</v>
      </c>
    </row>
    <row r="14" spans="1:14" x14ac:dyDescent="0.2">
      <c r="I14" s="10"/>
    </row>
    <row r="15" spans="1:14" x14ac:dyDescent="0.2">
      <c r="E15" s="11" t="s">
        <v>1</v>
      </c>
      <c r="F15" s="49">
        <f>E13-E12</f>
        <v>0.14425830033505926</v>
      </c>
      <c r="G15" s="12" t="str">
        <f>F12</f>
        <v>meses</v>
      </c>
      <c r="H15" s="12" t="s">
        <v>2</v>
      </c>
      <c r="I15" s="50">
        <f>G7</f>
        <v>24</v>
      </c>
      <c r="J15" s="13" t="str">
        <f>G6</f>
        <v>meses</v>
      </c>
    </row>
    <row r="16" spans="1:14" x14ac:dyDescent="0.2">
      <c r="E16" s="14"/>
      <c r="F16" s="75">
        <f>F15*31</f>
        <v>4.4720073103868376</v>
      </c>
      <c r="G16" s="32" t="s">
        <v>3</v>
      </c>
      <c r="H16" s="15" t="s">
        <v>4</v>
      </c>
      <c r="I16" s="51">
        <f>G7</f>
        <v>24</v>
      </c>
      <c r="J16" s="16" t="str">
        <f>G6</f>
        <v>meses</v>
      </c>
    </row>
    <row r="17" spans="1:12" ht="13.5" thickBot="1" x14ac:dyDescent="0.25"/>
    <row r="18" spans="1:12" ht="18.75" customHeight="1" thickBot="1" x14ac:dyDescent="0.25">
      <c r="A18" s="170" t="s">
        <v>19</v>
      </c>
      <c r="B18" s="171"/>
      <c r="C18" s="171"/>
      <c r="D18" s="171"/>
      <c r="E18" s="171"/>
      <c r="F18" s="172"/>
      <c r="G18" s="76"/>
      <c r="H18" s="76"/>
      <c r="I18" s="77"/>
      <c r="L18" s="59"/>
    </row>
    <row r="19" spans="1:12" ht="36.75" customHeight="1" x14ac:dyDescent="0.2">
      <c r="A19" s="33"/>
      <c r="B19" s="78" t="str">
        <f>C12</f>
        <v>Estatinas + Evolocumab, n= 13784</v>
      </c>
      <c r="C19" s="78" t="str">
        <f>C13</f>
        <v>Estatinas + Placbebo, n= 13870</v>
      </c>
      <c r="D19" s="79"/>
      <c r="E19" s="79"/>
      <c r="F19" s="79"/>
      <c r="G19" s="76"/>
      <c r="H19" s="79"/>
      <c r="I19" s="79"/>
      <c r="J19" s="23"/>
      <c r="K19" s="23"/>
    </row>
    <row r="20" spans="1:12" ht="25.5" x14ac:dyDescent="0.2">
      <c r="A20" s="34" t="s">
        <v>8</v>
      </c>
      <c r="B20" s="80" t="s">
        <v>9</v>
      </c>
      <c r="C20" s="81" t="s">
        <v>9</v>
      </c>
      <c r="D20" s="80" t="s">
        <v>5</v>
      </c>
      <c r="E20" s="79"/>
      <c r="F20" s="80" t="s">
        <v>5</v>
      </c>
      <c r="G20" s="76"/>
      <c r="H20" s="76"/>
      <c r="I20" s="77"/>
    </row>
    <row r="21" spans="1:12" x14ac:dyDescent="0.2">
      <c r="A21" s="36" t="str">
        <f>CONCATENATE(G7," ",G6)</f>
        <v>24 meses</v>
      </c>
      <c r="B21" s="82" t="str">
        <f>F12</f>
        <v>meses</v>
      </c>
      <c r="C21" s="83" t="str">
        <f>F12</f>
        <v>meses</v>
      </c>
      <c r="D21" s="82" t="str">
        <f>G15</f>
        <v>meses</v>
      </c>
      <c r="E21" s="76"/>
      <c r="F21" s="82" t="str">
        <f>G16</f>
        <v>días</v>
      </c>
      <c r="G21" s="76"/>
      <c r="H21" s="76"/>
      <c r="I21" s="76"/>
    </row>
    <row r="22" spans="1:12" s="41" customFormat="1" x14ac:dyDescent="0.2">
      <c r="A22" s="38"/>
      <c r="B22" s="79"/>
      <c r="C22" s="79"/>
      <c r="D22" s="79"/>
      <c r="E22" s="84"/>
      <c r="F22" s="79"/>
      <c r="G22" s="84"/>
      <c r="H22" s="84"/>
      <c r="I22" s="84"/>
    </row>
    <row r="23" spans="1:12" ht="42" customHeight="1" x14ac:dyDescent="0.2">
      <c r="A23" s="85" t="str">
        <f>A6</f>
        <v>[Mort CV, IM, Ictus, Hosp Ang-Inest o RevasCoron]</v>
      </c>
      <c r="B23" s="86">
        <f>E12</f>
        <v>1.2000731038684131</v>
      </c>
      <c r="C23" s="86">
        <f>E13</f>
        <v>1.3443314042034724</v>
      </c>
      <c r="D23" s="86">
        <f>C23-B23</f>
        <v>0.14425830033505926</v>
      </c>
      <c r="E23" s="76"/>
      <c r="F23" s="87">
        <f>F16</f>
        <v>4.4720073103868376</v>
      </c>
      <c r="G23" s="76"/>
      <c r="H23" s="76"/>
      <c r="I23" s="76"/>
    </row>
    <row r="24" spans="1:12" ht="8.25" customHeight="1" x14ac:dyDescent="0.2">
      <c r="A24" s="88"/>
      <c r="B24" s="89"/>
      <c r="C24" s="89"/>
      <c r="D24" s="89"/>
      <c r="E24" s="76"/>
      <c r="F24" s="90"/>
      <c r="G24" s="76"/>
      <c r="H24" s="76"/>
      <c r="I24" s="76"/>
    </row>
    <row r="25" spans="1:12" ht="18" customHeight="1" x14ac:dyDescent="0.2">
      <c r="A25" s="173" t="s">
        <v>18</v>
      </c>
      <c r="B25" s="174"/>
      <c r="C25" s="174"/>
      <c r="D25" s="174"/>
      <c r="E25" s="174"/>
      <c r="F25" s="175"/>
      <c r="G25" s="76"/>
      <c r="H25" s="76"/>
      <c r="I25" s="76"/>
    </row>
    <row r="26" spans="1:12" x14ac:dyDescent="0.2">
      <c r="A26" s="76"/>
      <c r="B26" s="76"/>
      <c r="C26" s="76"/>
      <c r="D26" s="76"/>
      <c r="E26" s="76"/>
      <c r="F26" s="76"/>
      <c r="G26" s="76"/>
      <c r="H26" s="91" t="str">
        <f>F11</f>
        <v>meses</v>
      </c>
      <c r="I26" s="76"/>
      <c r="K26" s="5" t="s">
        <v>3</v>
      </c>
    </row>
    <row r="27" spans="1:12" x14ac:dyDescent="0.2">
      <c r="A27" s="76"/>
      <c r="B27" s="76"/>
      <c r="C27" s="76"/>
      <c r="D27" s="76"/>
      <c r="E27" s="76"/>
      <c r="F27" s="92"/>
      <c r="G27" s="93" t="s">
        <v>10</v>
      </c>
      <c r="H27" s="94">
        <f>B23</f>
        <v>1.2000731038684131</v>
      </c>
      <c r="I27" s="95">
        <f>H27/H30</f>
        <v>5.0003045994517215E-2</v>
      </c>
      <c r="K27" s="108">
        <f>H27*31</f>
        <v>37.202266219920809</v>
      </c>
    </row>
    <row r="28" spans="1:12" x14ac:dyDescent="0.2">
      <c r="A28" s="76"/>
      <c r="B28" s="76"/>
      <c r="C28" s="76"/>
      <c r="D28" s="76"/>
      <c r="E28" s="76"/>
      <c r="F28" s="96"/>
      <c r="G28" s="97" t="s">
        <v>12</v>
      </c>
      <c r="H28" s="98">
        <f>C23-B23</f>
        <v>0.14425830033505926</v>
      </c>
      <c r="I28" s="99">
        <f>H28/H30</f>
        <v>6.010762513960803E-3</v>
      </c>
      <c r="K28" s="109">
        <f>H28*31</f>
        <v>4.4720073103868376</v>
      </c>
    </row>
    <row r="29" spans="1:12" x14ac:dyDescent="0.2">
      <c r="A29" s="76"/>
      <c r="B29" s="76"/>
      <c r="C29" s="76"/>
      <c r="D29" s="76"/>
      <c r="E29" s="76"/>
      <c r="F29" s="100"/>
      <c r="G29" s="101" t="s">
        <v>11</v>
      </c>
      <c r="H29" s="102">
        <f>H13</f>
        <v>22.655668595796527</v>
      </c>
      <c r="I29" s="103">
        <f>H29/H30</f>
        <v>0.94398619149152196</v>
      </c>
      <c r="K29" s="110">
        <f>H29*31</f>
        <v>702.32572646969231</v>
      </c>
    </row>
    <row r="30" spans="1:12" x14ac:dyDescent="0.2">
      <c r="A30" s="76"/>
      <c r="B30" s="76"/>
      <c r="C30" s="76"/>
      <c r="D30" s="76"/>
      <c r="E30" s="76"/>
      <c r="F30" s="76"/>
      <c r="G30" s="76"/>
      <c r="H30" s="104">
        <f>SUM(H27:H29)</f>
        <v>24</v>
      </c>
      <c r="I30" s="76"/>
      <c r="K30" s="111">
        <f>H30*31</f>
        <v>744</v>
      </c>
    </row>
    <row r="31" spans="1:12" x14ac:dyDescent="0.2">
      <c r="A31" s="76"/>
      <c r="B31" s="76"/>
      <c r="C31" s="76"/>
      <c r="D31" s="76"/>
      <c r="E31" s="76"/>
      <c r="F31" s="76"/>
      <c r="G31" s="76"/>
      <c r="H31" s="76"/>
      <c r="I31" s="76"/>
    </row>
    <row r="32" spans="1:12" x14ac:dyDescent="0.2">
      <c r="A32" s="76"/>
      <c r="B32" s="76"/>
      <c r="C32" s="76"/>
      <c r="D32" s="76"/>
      <c r="E32" s="76"/>
      <c r="F32" s="76"/>
      <c r="G32" s="76"/>
      <c r="H32" s="76"/>
      <c r="I32" s="76"/>
    </row>
    <row r="33" spans="1:9" x14ac:dyDescent="0.2">
      <c r="A33" s="76"/>
      <c r="B33" s="76"/>
      <c r="C33" s="76"/>
      <c r="D33" s="76"/>
      <c r="E33" s="76"/>
      <c r="F33" s="76"/>
      <c r="G33" s="76"/>
      <c r="H33" s="76"/>
      <c r="I33" s="76"/>
    </row>
    <row r="34" spans="1:9" x14ac:dyDescent="0.2">
      <c r="A34" s="76"/>
      <c r="B34" s="76"/>
      <c r="C34" s="76"/>
      <c r="D34" s="76"/>
      <c r="E34" s="76"/>
      <c r="F34" s="76"/>
      <c r="G34" s="76"/>
      <c r="H34" s="76"/>
      <c r="I34" s="76"/>
    </row>
    <row r="35" spans="1:9" x14ac:dyDescent="0.2">
      <c r="A35" s="76"/>
      <c r="B35" s="76"/>
      <c r="C35" s="76"/>
      <c r="D35" s="76"/>
      <c r="E35" s="76"/>
      <c r="F35" s="76"/>
      <c r="G35" s="76"/>
      <c r="H35" s="76"/>
      <c r="I35" s="76"/>
    </row>
    <row r="36" spans="1:9" x14ac:dyDescent="0.2">
      <c r="A36" s="76"/>
      <c r="B36" s="76"/>
      <c r="C36" s="76"/>
      <c r="D36" s="76"/>
      <c r="E36" s="76"/>
      <c r="F36" s="76"/>
      <c r="G36" s="76"/>
      <c r="H36" s="76"/>
      <c r="I36" s="76"/>
    </row>
    <row r="37" spans="1:9" x14ac:dyDescent="0.2">
      <c r="A37" s="76"/>
      <c r="B37" s="76"/>
      <c r="C37" s="76"/>
      <c r="D37" s="76"/>
      <c r="E37" s="76"/>
      <c r="F37" s="76"/>
      <c r="G37" s="76"/>
      <c r="H37" s="76"/>
      <c r="I37" s="76"/>
    </row>
    <row r="38" spans="1:9" x14ac:dyDescent="0.2">
      <c r="A38" s="76"/>
      <c r="B38" s="76"/>
      <c r="C38" s="76"/>
      <c r="D38" s="76"/>
      <c r="E38" s="76"/>
      <c r="F38" s="76"/>
      <c r="G38" s="76"/>
      <c r="H38" s="76"/>
      <c r="I38" s="76"/>
    </row>
    <row r="39" spans="1:9" x14ac:dyDescent="0.2">
      <c r="A39" s="76"/>
      <c r="B39" s="76"/>
      <c r="C39" s="76"/>
      <c r="D39" s="76"/>
      <c r="E39" s="76"/>
      <c r="F39" s="76"/>
      <c r="G39" s="76"/>
      <c r="H39" s="76"/>
      <c r="I39" s="76"/>
    </row>
    <row r="40" spans="1:9" x14ac:dyDescent="0.2">
      <c r="A40" s="76"/>
      <c r="B40" s="76"/>
      <c r="C40" s="76"/>
      <c r="D40" s="76"/>
      <c r="E40" s="76"/>
      <c r="F40" s="76"/>
      <c r="G40" s="76"/>
      <c r="H40" s="76"/>
      <c r="I40" s="76"/>
    </row>
    <row r="41" spans="1:9" x14ac:dyDescent="0.2">
      <c r="A41" s="76"/>
      <c r="B41" s="76"/>
      <c r="C41" s="76"/>
      <c r="D41" s="76"/>
      <c r="E41" s="76"/>
      <c r="F41" s="76"/>
      <c r="G41" s="76"/>
      <c r="H41" s="76"/>
      <c r="I41" s="76"/>
    </row>
    <row r="42" spans="1:9" x14ac:dyDescent="0.2">
      <c r="A42" s="76"/>
      <c r="B42" s="76"/>
      <c r="C42" s="76"/>
      <c r="D42" s="76"/>
      <c r="E42" s="76"/>
      <c r="F42" s="76"/>
      <c r="G42" s="76"/>
      <c r="H42" s="76"/>
      <c r="I42" s="76"/>
    </row>
    <row r="43" spans="1:9" x14ac:dyDescent="0.2">
      <c r="A43" s="76"/>
      <c r="B43" s="76"/>
      <c r="C43" s="76"/>
      <c r="D43" s="76"/>
      <c r="E43" s="76"/>
      <c r="F43" s="76"/>
      <c r="G43" s="76"/>
      <c r="H43" s="76"/>
      <c r="I43" s="76"/>
    </row>
    <row r="44" spans="1:9" x14ac:dyDescent="0.2">
      <c r="A44" s="76"/>
      <c r="B44" s="76"/>
      <c r="C44" s="76"/>
      <c r="D44" s="76"/>
      <c r="E44" s="76"/>
      <c r="F44" s="76"/>
      <c r="G44" s="76"/>
      <c r="H44" s="76"/>
      <c r="I44" s="76"/>
    </row>
    <row r="45" spans="1:9" x14ac:dyDescent="0.2">
      <c r="A45" s="76"/>
      <c r="B45" s="76"/>
      <c r="C45" s="76"/>
      <c r="D45" s="76"/>
      <c r="E45" s="76"/>
      <c r="F45" s="76"/>
      <c r="G45" s="76"/>
      <c r="H45" s="76"/>
      <c r="I45" s="76"/>
    </row>
    <row r="46" spans="1:9" x14ac:dyDescent="0.2">
      <c r="A46" s="76"/>
      <c r="B46" s="76"/>
      <c r="C46" s="76"/>
      <c r="D46" s="76"/>
      <c r="E46" s="76"/>
      <c r="F46" s="76"/>
      <c r="G46" s="76"/>
      <c r="H46" s="76"/>
      <c r="I46" s="76"/>
    </row>
    <row r="47" spans="1:9" x14ac:dyDescent="0.2">
      <c r="A47" s="76"/>
      <c r="B47" s="76"/>
      <c r="C47" s="76"/>
      <c r="D47" s="76"/>
      <c r="E47" s="76"/>
      <c r="F47" s="76"/>
      <c r="G47" s="76"/>
      <c r="H47" s="76"/>
      <c r="I47" s="76"/>
    </row>
    <row r="48" spans="1:9" x14ac:dyDescent="0.2">
      <c r="A48" s="76"/>
      <c r="B48" s="76"/>
      <c r="C48" s="76"/>
      <c r="D48" s="76"/>
      <c r="E48" s="76"/>
      <c r="F48" s="76"/>
      <c r="G48" s="76"/>
      <c r="H48" s="76"/>
      <c r="I48" s="76"/>
    </row>
    <row r="49" spans="1:9" x14ac:dyDescent="0.2">
      <c r="A49" s="76"/>
      <c r="B49" s="76"/>
      <c r="C49" s="76"/>
      <c r="D49" s="76"/>
      <c r="E49" s="76"/>
      <c r="F49" s="76"/>
      <c r="G49" s="76"/>
      <c r="H49" s="76"/>
      <c r="I49" s="76"/>
    </row>
    <row r="50" spans="1:9" x14ac:dyDescent="0.2">
      <c r="A50" s="76"/>
      <c r="B50" s="76"/>
      <c r="C50" s="76"/>
      <c r="D50" s="76"/>
      <c r="E50" s="76"/>
      <c r="F50" s="76"/>
      <c r="G50" s="76"/>
      <c r="H50" s="76"/>
      <c r="I50" s="76"/>
    </row>
    <row r="51" spans="1:9" x14ac:dyDescent="0.2">
      <c r="A51" s="76"/>
      <c r="B51" s="76"/>
      <c r="C51" s="76"/>
      <c r="D51" s="76"/>
      <c r="E51" s="76"/>
      <c r="F51" s="76"/>
      <c r="G51" s="76"/>
      <c r="H51" s="76"/>
      <c r="I51" s="76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8.140625" style="2" customWidth="1"/>
    <col min="3" max="3" width="18" style="2" customWidth="1"/>
    <col min="4" max="4" width="17.140625" style="2" customWidth="1"/>
    <col min="5" max="5" width="18.85546875" style="2" customWidth="1"/>
    <col min="6" max="6" width="14.140625" style="2" customWidth="1"/>
    <col min="7" max="7" width="12.85546875" style="2" customWidth="1"/>
    <col min="8" max="8" width="17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6" ht="6.75" customHeight="1" thickBot="1" x14ac:dyDescent="0.25"/>
    <row r="2" spans="1:16" ht="16.5" thickBot="1" x14ac:dyDescent="0.25">
      <c r="A2" s="42" t="s">
        <v>16</v>
      </c>
      <c r="B2" s="27"/>
      <c r="C2" s="27"/>
      <c r="D2" s="27"/>
      <c r="E2" s="27"/>
      <c r="F2" s="27"/>
      <c r="G2" s="27"/>
      <c r="H2" s="27"/>
      <c r="I2" s="28"/>
    </row>
    <row r="3" spans="1:16" ht="5.25" customHeight="1" x14ac:dyDescent="0.2"/>
    <row r="4" spans="1:16" ht="15" x14ac:dyDescent="0.25">
      <c r="A4" s="1" t="s">
        <v>26</v>
      </c>
    </row>
    <row r="5" spans="1:16" ht="15" x14ac:dyDescent="0.25">
      <c r="A5" s="3" t="s">
        <v>21</v>
      </c>
    </row>
    <row r="6" spans="1:16" ht="39.75" customHeight="1" x14ac:dyDescent="0.2">
      <c r="A6" s="73" t="s">
        <v>23</v>
      </c>
      <c r="B6" s="72" t="s">
        <v>13</v>
      </c>
      <c r="C6" s="105"/>
      <c r="D6" s="105"/>
      <c r="F6" s="54" t="s">
        <v>0</v>
      </c>
      <c r="G6" s="56" t="s">
        <v>20</v>
      </c>
    </row>
    <row r="7" spans="1:16" x14ac:dyDescent="0.2">
      <c r="A7" s="2">
        <v>1</v>
      </c>
      <c r="B7" s="4">
        <v>9849</v>
      </c>
      <c r="C7" s="105"/>
      <c r="D7" s="105"/>
      <c r="F7" s="55">
        <v>0.11</v>
      </c>
      <c r="G7" s="71">
        <v>24</v>
      </c>
      <c r="N7" s="107"/>
      <c r="P7" s="2">
        <v>255</v>
      </c>
    </row>
    <row r="8" spans="1:16" ht="12.75" customHeight="1" x14ac:dyDescent="0.2">
      <c r="A8" s="2">
        <v>2</v>
      </c>
      <c r="B8" s="4">
        <v>2608</v>
      </c>
      <c r="C8" s="105"/>
      <c r="D8" s="105"/>
      <c r="F8" s="29"/>
      <c r="G8" s="30" t="s">
        <v>6</v>
      </c>
      <c r="H8" s="47">
        <f>G7*F7</f>
        <v>2.64</v>
      </c>
      <c r="I8" s="31" t="str">
        <f>G6</f>
        <v>meses</v>
      </c>
      <c r="N8" s="107"/>
      <c r="P8" s="2">
        <v>255</v>
      </c>
    </row>
    <row r="9" spans="1:16" x14ac:dyDescent="0.2">
      <c r="A9" s="2">
        <v>3</v>
      </c>
      <c r="B9" s="4">
        <v>3210</v>
      </c>
      <c r="C9" s="105"/>
      <c r="D9" s="105"/>
      <c r="N9" s="107"/>
      <c r="P9" s="2">
        <v>255</v>
      </c>
    </row>
    <row r="10" spans="1:16" ht="38.25" x14ac:dyDescent="0.2">
      <c r="D10" s="53" t="s">
        <v>13</v>
      </c>
      <c r="E10" s="43" t="s">
        <v>14</v>
      </c>
      <c r="F10" s="7"/>
      <c r="G10" s="26"/>
      <c r="H10" s="43" t="s">
        <v>15</v>
      </c>
      <c r="I10" s="7"/>
    </row>
    <row r="11" spans="1:16" x14ac:dyDescent="0.2">
      <c r="C11" s="5" t="s">
        <v>7</v>
      </c>
      <c r="D11" s="6">
        <f>B7</f>
        <v>9849</v>
      </c>
      <c r="E11" s="48">
        <f>H8</f>
        <v>2.64</v>
      </c>
      <c r="F11" s="7" t="str">
        <f>G6</f>
        <v>meses</v>
      </c>
      <c r="H11" s="58">
        <f>G7-E11</f>
        <v>21.36</v>
      </c>
      <c r="I11" s="6" t="str">
        <f>G6</f>
        <v>meses</v>
      </c>
    </row>
    <row r="12" spans="1:16" x14ac:dyDescent="0.2">
      <c r="C12" s="44" t="s">
        <v>24</v>
      </c>
      <c r="D12" s="6">
        <f>B8</f>
        <v>2608</v>
      </c>
      <c r="E12" s="46">
        <f>D12*E11/D11</f>
        <v>0.69906792567773379</v>
      </c>
      <c r="F12" s="7" t="str">
        <f>G6</f>
        <v>meses</v>
      </c>
      <c r="H12" s="9">
        <f>G7-E12</f>
        <v>23.300932074322265</v>
      </c>
      <c r="I12" s="6" t="str">
        <f>G6</f>
        <v>meses</v>
      </c>
    </row>
    <row r="13" spans="1:16" x14ac:dyDescent="0.2">
      <c r="C13" s="44" t="s">
        <v>25</v>
      </c>
      <c r="D13" s="6">
        <f>B9</f>
        <v>3210</v>
      </c>
      <c r="E13" s="46">
        <f>D13*E11/D11</f>
        <v>0.86043253122144381</v>
      </c>
      <c r="F13" s="7" t="str">
        <f>G6</f>
        <v>meses</v>
      </c>
      <c r="H13" s="9">
        <f>G7-E13</f>
        <v>23.139567468778555</v>
      </c>
      <c r="I13" s="8" t="str">
        <f>G6</f>
        <v>meses</v>
      </c>
    </row>
    <row r="14" spans="1:16" x14ac:dyDescent="0.2">
      <c r="I14" s="10"/>
    </row>
    <row r="15" spans="1:16" x14ac:dyDescent="0.2">
      <c r="E15" s="11" t="s">
        <v>1</v>
      </c>
      <c r="F15" s="49">
        <f>E13-E12</f>
        <v>0.16136460554371002</v>
      </c>
      <c r="G15" s="12" t="str">
        <f>F12</f>
        <v>meses</v>
      </c>
      <c r="H15" s="12" t="s">
        <v>2</v>
      </c>
      <c r="I15" s="50">
        <f>G7</f>
        <v>24</v>
      </c>
      <c r="J15" s="13" t="str">
        <f>G6</f>
        <v>meses</v>
      </c>
    </row>
    <row r="16" spans="1:16" x14ac:dyDescent="0.2">
      <c r="E16" s="14"/>
      <c r="F16" s="75">
        <f>F15*31</f>
        <v>5.0023027718550104</v>
      </c>
      <c r="G16" s="32" t="s">
        <v>3</v>
      </c>
      <c r="H16" s="15" t="s">
        <v>4</v>
      </c>
      <c r="I16" s="51">
        <f>G7</f>
        <v>24</v>
      </c>
      <c r="J16" s="16" t="str">
        <f>G6</f>
        <v>meses</v>
      </c>
    </row>
    <row r="17" spans="1:11" ht="13.5" thickBot="1" x14ac:dyDescent="0.25"/>
    <row r="18" spans="1:11" ht="18" customHeight="1" thickBot="1" x14ac:dyDescent="0.25">
      <c r="A18" s="170" t="s">
        <v>17</v>
      </c>
      <c r="B18" s="171"/>
      <c r="C18" s="171"/>
      <c r="D18" s="171"/>
      <c r="E18" s="171"/>
      <c r="F18" s="172"/>
      <c r="I18" s="10"/>
    </row>
    <row r="19" spans="1:11" ht="34.5" customHeight="1" x14ac:dyDescent="0.2">
      <c r="A19" s="33"/>
      <c r="B19" s="24" t="str">
        <f>C12</f>
        <v>Estatinas + Evolocumab, n= 13784</v>
      </c>
      <c r="C19" s="24" t="str">
        <f>C13</f>
        <v>Estatinas + Placbebo, n= 13870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4" t="s">
        <v>8</v>
      </c>
      <c r="B20" s="22" t="s">
        <v>9</v>
      </c>
      <c r="C20" s="35" t="s">
        <v>9</v>
      </c>
      <c r="D20" s="22" t="s">
        <v>5</v>
      </c>
      <c r="E20" s="23"/>
      <c r="F20" s="22" t="s">
        <v>5</v>
      </c>
      <c r="I20" s="10"/>
    </row>
    <row r="21" spans="1:11" x14ac:dyDescent="0.2">
      <c r="A21" s="36" t="str">
        <f>CONCATENATE(G7," ",G6)</f>
        <v>24 meses</v>
      </c>
      <c r="B21" s="25" t="str">
        <f>F12</f>
        <v>meses</v>
      </c>
      <c r="C21" s="37" t="str">
        <f>F12</f>
        <v>meses</v>
      </c>
      <c r="D21" s="25" t="str">
        <f>G15</f>
        <v>meses</v>
      </c>
      <c r="E21" s="26"/>
      <c r="F21" s="25" t="str">
        <f>G16</f>
        <v>días</v>
      </c>
    </row>
    <row r="22" spans="1:11" s="41" customFormat="1" ht="5.25" customHeight="1" x14ac:dyDescent="0.2">
      <c r="A22" s="38"/>
      <c r="B22" s="39"/>
      <c r="C22" s="39"/>
      <c r="D22" s="39"/>
      <c r="E22" s="40"/>
      <c r="F22" s="39"/>
    </row>
    <row r="23" spans="1:11" ht="17.25" customHeight="1" x14ac:dyDescent="0.2">
      <c r="A23" s="85" t="str">
        <f>A6</f>
        <v>[Mort CV, IM o AV]</v>
      </c>
      <c r="B23" s="17">
        <f>E12</f>
        <v>0.69906792567773379</v>
      </c>
      <c r="C23" s="17">
        <f>E13</f>
        <v>0.86043253122144381</v>
      </c>
      <c r="D23" s="17">
        <f>F15</f>
        <v>0.16136460554371002</v>
      </c>
      <c r="F23" s="18">
        <f>F16</f>
        <v>5.0023027718550104</v>
      </c>
      <c r="G23" s="106"/>
    </row>
    <row r="24" spans="1:11" ht="3.75" customHeight="1" x14ac:dyDescent="0.2">
      <c r="A24" s="19"/>
      <c r="B24" s="20"/>
      <c r="C24" s="20"/>
      <c r="D24" s="20"/>
      <c r="F24" s="21"/>
    </row>
    <row r="25" spans="1:11" ht="12.75" customHeight="1" x14ac:dyDescent="0.2">
      <c r="A25" s="173" t="s">
        <v>18</v>
      </c>
      <c r="B25" s="174"/>
      <c r="C25" s="174"/>
      <c r="D25" s="174"/>
      <c r="E25" s="174"/>
      <c r="F25" s="175"/>
    </row>
    <row r="26" spans="1:11" x14ac:dyDescent="0.2">
      <c r="H26" s="5" t="str">
        <f>F11</f>
        <v>meses</v>
      </c>
      <c r="K26" s="5" t="s">
        <v>3</v>
      </c>
    </row>
    <row r="27" spans="1:11" x14ac:dyDescent="0.2">
      <c r="G27" s="60" t="s">
        <v>10</v>
      </c>
      <c r="H27" s="61">
        <f>B23</f>
        <v>0.69906792567773379</v>
      </c>
      <c r="I27" s="62">
        <f>H27/H30</f>
        <v>2.9127830236572241E-2</v>
      </c>
      <c r="K27" s="108">
        <f>H27*31</f>
        <v>21.671105696009747</v>
      </c>
    </row>
    <row r="28" spans="1:11" x14ac:dyDescent="0.2">
      <c r="F28" s="63"/>
      <c r="G28" s="64" t="s">
        <v>12</v>
      </c>
      <c r="H28" s="65">
        <f>C23-B23</f>
        <v>0.16136460554371002</v>
      </c>
      <c r="I28" s="66">
        <f>H28/H30</f>
        <v>6.7235252309879173E-3</v>
      </c>
      <c r="J28" s="106"/>
      <c r="K28" s="109">
        <f>H28*31</f>
        <v>5.0023027718550104</v>
      </c>
    </row>
    <row r="29" spans="1:11" x14ac:dyDescent="0.2">
      <c r="F29" s="67"/>
      <c r="G29" s="68" t="s">
        <v>11</v>
      </c>
      <c r="H29" s="69">
        <f>H13</f>
        <v>23.139567468778555</v>
      </c>
      <c r="I29" s="70">
        <f>H29/H30</f>
        <v>0.96414864453243976</v>
      </c>
      <c r="K29" s="110">
        <f>H29*31</f>
        <v>717.32659153213524</v>
      </c>
    </row>
    <row r="30" spans="1:11" x14ac:dyDescent="0.2">
      <c r="H30" s="52">
        <f>SUM(H27:H29)</f>
        <v>24</v>
      </c>
      <c r="K30" s="111">
        <f>H30*31</f>
        <v>744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4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4" width="3.7109375" customWidth="1"/>
    <col min="15" max="15" width="4.42578125" style="113" customWidth="1"/>
    <col min="16" max="24" width="3.7109375" style="113" customWidth="1"/>
  </cols>
  <sheetData>
    <row r="1" spans="1:20" hidden="1" x14ac:dyDescent="0.25">
      <c r="A1" s="112" t="str">
        <f>B7</f>
        <v>años</v>
      </c>
      <c r="B1" s="112" t="s">
        <v>27</v>
      </c>
      <c r="C1" s="112" t="s">
        <v>28</v>
      </c>
      <c r="D1" s="112" t="s">
        <v>29</v>
      </c>
      <c r="E1" s="112"/>
      <c r="F1" s="112"/>
      <c r="O1"/>
      <c r="P1"/>
      <c r="Q1"/>
      <c r="R1"/>
      <c r="S1"/>
      <c r="T1"/>
    </row>
    <row r="2" spans="1:20" hidden="1" x14ac:dyDescent="0.25">
      <c r="A2" s="112" t="s">
        <v>30</v>
      </c>
      <c r="B2" s="112" t="s">
        <v>31</v>
      </c>
      <c r="C2" s="112" t="s">
        <v>32</v>
      </c>
      <c r="D2" s="112" t="s">
        <v>33</v>
      </c>
      <c r="E2" s="112" t="str">
        <f>CONCATENATE(B2," ",B5," ",C2," ",B11," ",B7)</f>
        <v>puede representarse llegando los 70 pacientes, a los 2 años</v>
      </c>
      <c r="F2" s="112"/>
      <c r="G2" s="114" t="str">
        <f>CONCATENATE(A2," ",E2,D2)</f>
        <v>NO puede representarse llegando los 70 pacientes, a los 2 años, pues habría que recortar o ampliar los tiempos respectivos de uno o más pacientes "libres de evento" o "con evento"</v>
      </c>
      <c r="O2"/>
      <c r="P2"/>
      <c r="Q2"/>
      <c r="R2"/>
      <c r="S2"/>
      <c r="T2"/>
    </row>
    <row r="3" spans="1:20" hidden="1" x14ac:dyDescent="0.25">
      <c r="A3" s="115"/>
      <c r="C3" s="115"/>
      <c r="D3" s="115"/>
      <c r="E3" s="115"/>
      <c r="F3" s="115"/>
      <c r="G3" s="115"/>
      <c r="H3" s="115"/>
      <c r="I3" s="115"/>
      <c r="J3" s="115"/>
      <c r="K3" s="116"/>
      <c r="O3"/>
      <c r="P3"/>
      <c r="Q3"/>
      <c r="R3"/>
      <c r="S3"/>
      <c r="T3"/>
    </row>
    <row r="4" spans="1:20" ht="24" customHeight="1" x14ac:dyDescent="0.25">
      <c r="A4" s="117" t="s">
        <v>34</v>
      </c>
      <c r="D4" s="115"/>
      <c r="E4" s="115"/>
      <c r="F4" s="115"/>
      <c r="G4" s="115"/>
      <c r="H4" s="168" t="s">
        <v>26</v>
      </c>
      <c r="I4" s="115"/>
      <c r="J4" s="115"/>
      <c r="K4" s="116"/>
      <c r="O4"/>
      <c r="P4"/>
      <c r="Q4"/>
      <c r="R4"/>
      <c r="S4"/>
      <c r="T4"/>
    </row>
    <row r="5" spans="1:20" x14ac:dyDescent="0.25">
      <c r="A5" s="118" t="s">
        <v>35</v>
      </c>
      <c r="B5" s="119">
        <f>E5+D5+C5</f>
        <v>70</v>
      </c>
      <c r="C5" s="120">
        <v>4</v>
      </c>
      <c r="D5" s="121">
        <v>1</v>
      </c>
      <c r="E5" s="122">
        <v>65</v>
      </c>
      <c r="G5" s="115"/>
      <c r="H5" s="3" t="s">
        <v>21</v>
      </c>
      <c r="I5" s="115"/>
      <c r="J5" s="115"/>
      <c r="K5" s="115"/>
      <c r="O5"/>
      <c r="P5"/>
      <c r="Q5"/>
      <c r="R5"/>
      <c r="S5"/>
      <c r="T5"/>
    </row>
    <row r="6" spans="1:20" ht="8.25" customHeight="1" x14ac:dyDescent="0.25">
      <c r="A6" s="115"/>
      <c r="C6" s="123"/>
      <c r="D6" s="124"/>
      <c r="E6" s="125"/>
      <c r="F6" s="115"/>
      <c r="G6" s="115"/>
      <c r="H6" s="115"/>
      <c r="I6" s="115"/>
      <c r="J6" s="115"/>
      <c r="K6" s="115"/>
      <c r="O6"/>
      <c r="P6"/>
      <c r="Q6"/>
      <c r="R6"/>
      <c r="S6"/>
      <c r="T6"/>
    </row>
    <row r="7" spans="1:20" ht="39.75" customHeight="1" x14ac:dyDescent="0.25">
      <c r="A7" s="2"/>
      <c r="B7" s="126" t="s">
        <v>36</v>
      </c>
      <c r="C7" s="127" t="str">
        <f>CONCATENATE(A1," ",B1," ",B5," ",C1)</f>
        <v>años de los 70 del grupo Interv</v>
      </c>
      <c r="D7" s="127" t="str">
        <f>CONCATENATE(A1," ",B1," ",B5," ",D1)</f>
        <v>años de los 70 del grupo Contr</v>
      </c>
      <c r="E7" s="115"/>
      <c r="F7" s="115"/>
      <c r="G7" s="115"/>
      <c r="H7" s="115"/>
      <c r="I7" s="115"/>
      <c r="J7" s="115"/>
      <c r="K7" s="115"/>
      <c r="O7"/>
      <c r="P7"/>
      <c r="Q7"/>
      <c r="R7"/>
      <c r="S7"/>
      <c r="T7"/>
    </row>
    <row r="8" spans="1:20" ht="26.25" x14ac:dyDescent="0.25">
      <c r="A8" s="128" t="s">
        <v>10</v>
      </c>
      <c r="B8" s="129">
        <v>5.8255660473144483E-2</v>
      </c>
      <c r="C8" s="130">
        <f>B8*B5</f>
        <v>4.0778962331201134</v>
      </c>
      <c r="D8" s="176">
        <f>(B8+B9)*B5</f>
        <v>5.0191897654584219</v>
      </c>
      <c r="E8" s="131"/>
      <c r="F8" s="131"/>
      <c r="G8" s="132"/>
      <c r="H8" s="115"/>
      <c r="I8" s="115"/>
      <c r="J8" s="115"/>
      <c r="K8" s="115"/>
      <c r="O8"/>
      <c r="P8"/>
      <c r="Q8"/>
      <c r="R8"/>
      <c r="S8"/>
      <c r="T8"/>
    </row>
    <row r="9" spans="1:20" ht="26.25" x14ac:dyDescent="0.25">
      <c r="A9" s="133" t="s">
        <v>12</v>
      </c>
      <c r="B9" s="134">
        <v>1.3447050461975835E-2</v>
      </c>
      <c r="C9" s="177">
        <f>(B10+B9)*B5</f>
        <v>135.9221037668799</v>
      </c>
      <c r="D9" s="176"/>
      <c r="E9" s="124"/>
      <c r="F9" s="135"/>
      <c r="G9" s="132"/>
      <c r="H9" s="115"/>
      <c r="I9" s="115"/>
      <c r="J9" s="115"/>
      <c r="K9" s="115"/>
      <c r="O9"/>
      <c r="P9"/>
      <c r="Q9"/>
      <c r="R9"/>
      <c r="S9"/>
      <c r="T9"/>
    </row>
    <row r="10" spans="1:20" ht="26.25" x14ac:dyDescent="0.25">
      <c r="A10" s="136" t="s">
        <v>11</v>
      </c>
      <c r="B10" s="137">
        <v>1.9282972890648797</v>
      </c>
      <c r="C10" s="177"/>
      <c r="D10" s="138">
        <f>B10*B5</f>
        <v>134.98081023454159</v>
      </c>
      <c r="E10" s="123"/>
      <c r="F10" s="135"/>
      <c r="G10" s="139"/>
      <c r="H10" s="115"/>
      <c r="I10" s="115"/>
      <c r="J10" s="115"/>
      <c r="K10" s="115"/>
      <c r="O10"/>
      <c r="P10"/>
      <c r="Q10"/>
      <c r="R10"/>
      <c r="S10"/>
      <c r="T10"/>
    </row>
    <row r="11" spans="1:20" x14ac:dyDescent="0.25">
      <c r="A11" s="5"/>
      <c r="B11" s="140">
        <v>2</v>
      </c>
      <c r="C11" s="141">
        <f>C8+C9</f>
        <v>140</v>
      </c>
      <c r="D11" s="141">
        <f>D8+D10</f>
        <v>140.00000000000003</v>
      </c>
      <c r="E11" s="142"/>
      <c r="F11" s="142"/>
      <c r="G11" s="142"/>
      <c r="H11" s="115"/>
      <c r="I11" s="115"/>
      <c r="J11" s="115"/>
      <c r="K11" s="115"/>
      <c r="O11"/>
      <c r="P11"/>
      <c r="Q11"/>
      <c r="R11"/>
      <c r="S11"/>
      <c r="T11"/>
    </row>
    <row r="12" spans="1:20" ht="9" customHeight="1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O12"/>
      <c r="P12"/>
      <c r="Q12"/>
      <c r="R12"/>
      <c r="S12"/>
      <c r="T12"/>
    </row>
    <row r="13" spans="1:20" x14ac:dyDescent="0.25">
      <c r="A13" s="115"/>
      <c r="B13" s="115"/>
      <c r="C13" s="110">
        <f>(E5+D5)*B11</f>
        <v>132</v>
      </c>
      <c r="D13" s="110">
        <f>E5*B11</f>
        <v>130</v>
      </c>
      <c r="E13" s="115"/>
      <c r="F13" s="143" t="s">
        <v>37</v>
      </c>
      <c r="G13" s="115"/>
      <c r="H13" s="115"/>
      <c r="I13" s="115"/>
      <c r="J13" s="115"/>
      <c r="K13" s="115"/>
      <c r="O13"/>
      <c r="P13"/>
      <c r="Q13"/>
      <c r="R13"/>
      <c r="S13"/>
      <c r="T13"/>
    </row>
    <row r="14" spans="1:20" ht="36" customHeight="1" x14ac:dyDescent="0.25">
      <c r="A14" s="178" t="s">
        <v>38</v>
      </c>
      <c r="B14" s="178"/>
      <c r="C14" s="144">
        <f>C9-C13</f>
        <v>3.9221037668798999</v>
      </c>
      <c r="D14" s="144">
        <f>D10-D13</f>
        <v>4.9808102345415932</v>
      </c>
      <c r="F14" s="179" t="str">
        <f>IF((AND(((B9+B10)/B11)&gt;((D5+E5)/B5),(B10/B11)&gt;(E5/B5))),E2,G2)</f>
        <v>puede representarse llegando los 70 pacientes, a los 2 años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20" ht="18.75" customHeight="1" x14ac:dyDescent="0.25">
      <c r="A15" s="145"/>
      <c r="B15" s="145"/>
      <c r="C15" s="145"/>
      <c r="D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</row>
    <row r="16" spans="1:20" ht="17.25" customHeight="1" x14ac:dyDescent="0.25">
      <c r="A16" s="73" t="s">
        <v>41</v>
      </c>
      <c r="F16" s="169" t="s">
        <v>43</v>
      </c>
      <c r="G16" s="146"/>
      <c r="H16" s="146"/>
      <c r="I16" s="147" t="s">
        <v>39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</row>
    <row r="17" spans="1:24" ht="15.75" thickBot="1" x14ac:dyDescent="0.3">
      <c r="A17" s="115" t="s">
        <v>24</v>
      </c>
      <c r="F17" s="147" t="s">
        <v>40</v>
      </c>
      <c r="G17" s="147"/>
      <c r="I17" s="147" t="s">
        <v>40</v>
      </c>
      <c r="K17" s="113"/>
      <c r="L17" s="146"/>
      <c r="M17" s="146"/>
      <c r="N17" s="146"/>
      <c r="O17" s="146"/>
      <c r="P17" s="146"/>
      <c r="Q17" s="146"/>
    </row>
    <row r="18" spans="1:24" x14ac:dyDescent="0.25">
      <c r="A18" s="115" t="s">
        <v>25</v>
      </c>
      <c r="E18" s="148"/>
      <c r="F18" s="149">
        <v>1</v>
      </c>
      <c r="G18" s="149">
        <v>2</v>
      </c>
      <c r="H18" s="150"/>
      <c r="I18" s="149">
        <v>1</v>
      </c>
      <c r="J18" s="149">
        <v>2</v>
      </c>
      <c r="K18" s="151"/>
      <c r="L18" s="146"/>
      <c r="M18" s="146"/>
      <c r="N18" s="146"/>
      <c r="O18" s="146"/>
      <c r="P18" s="146"/>
      <c r="Q18" s="146"/>
    </row>
    <row r="19" spans="1:24" x14ac:dyDescent="0.25">
      <c r="D19" s="152" t="s">
        <v>42</v>
      </c>
      <c r="E19" s="153">
        <v>70</v>
      </c>
      <c r="F19" s="155"/>
      <c r="G19" s="155"/>
      <c r="H19" s="113"/>
      <c r="I19" s="155"/>
      <c r="J19" s="155"/>
      <c r="K19" s="156">
        <v>70</v>
      </c>
      <c r="L19" s="146"/>
      <c r="M19" s="146"/>
      <c r="N19" s="146"/>
      <c r="O19" s="146"/>
      <c r="P19" s="146"/>
      <c r="Q19" s="146"/>
      <c r="R19" s="157"/>
      <c r="S19" s="157"/>
      <c r="T19" s="157"/>
      <c r="U19" s="157"/>
      <c r="V19" s="157"/>
      <c r="W19" s="157"/>
      <c r="X19" s="157"/>
    </row>
    <row r="20" spans="1:24" x14ac:dyDescent="0.25">
      <c r="D20" s="152"/>
      <c r="E20" s="153">
        <v>69</v>
      </c>
      <c r="F20" s="154"/>
      <c r="G20" s="155"/>
      <c r="H20" s="113"/>
      <c r="I20" s="154"/>
      <c r="J20" s="155"/>
      <c r="K20" s="156">
        <v>69</v>
      </c>
      <c r="L20" s="146"/>
      <c r="M20" s="146"/>
      <c r="N20" s="146"/>
      <c r="O20" s="146"/>
      <c r="P20" s="146"/>
      <c r="Q20" s="146"/>
      <c r="R20" s="157"/>
      <c r="S20" s="157"/>
      <c r="T20" s="157"/>
      <c r="U20" s="157"/>
      <c r="V20" s="157"/>
      <c r="W20" s="157"/>
      <c r="X20" s="157"/>
    </row>
    <row r="21" spans="1:24" x14ac:dyDescent="0.25">
      <c r="E21" s="153">
        <v>68</v>
      </c>
      <c r="F21" s="154"/>
      <c r="G21" s="155"/>
      <c r="H21" s="113"/>
      <c r="I21" s="154"/>
      <c r="J21" s="155"/>
      <c r="K21" s="156">
        <v>68</v>
      </c>
      <c r="L21" s="146"/>
      <c r="M21" s="146"/>
      <c r="N21" s="146"/>
      <c r="O21" s="146"/>
      <c r="P21" s="146"/>
      <c r="Q21" s="146"/>
      <c r="R21" s="157"/>
      <c r="S21" s="157"/>
      <c r="T21" s="157"/>
      <c r="U21" s="157"/>
      <c r="V21" s="157"/>
      <c r="W21" s="157"/>
      <c r="X21" s="157"/>
    </row>
    <row r="22" spans="1:24" ht="16.5" thickBot="1" x14ac:dyDescent="0.3">
      <c r="E22" s="158">
        <v>67</v>
      </c>
      <c r="F22" s="159"/>
      <c r="G22" s="159"/>
      <c r="H22" s="160"/>
      <c r="I22" s="161"/>
      <c r="J22" s="162"/>
      <c r="K22" s="163">
        <v>67</v>
      </c>
      <c r="L22" s="146"/>
      <c r="M22" s="146"/>
      <c r="N22" s="146"/>
      <c r="O22" s="146"/>
      <c r="P22" s="146"/>
      <c r="Q22" s="146"/>
      <c r="R22" s="157"/>
      <c r="S22" s="157"/>
      <c r="T22" s="157"/>
      <c r="U22" s="157"/>
      <c r="V22" s="157"/>
      <c r="W22" s="157"/>
      <c r="X22" s="157"/>
    </row>
    <row r="23" spans="1:24" x14ac:dyDescent="0.25">
      <c r="E23" s="164">
        <v>66</v>
      </c>
      <c r="F23" s="165"/>
      <c r="G23" s="165"/>
      <c r="H23" s="113"/>
      <c r="I23" s="165"/>
      <c r="J23" s="165"/>
      <c r="K23" s="164">
        <v>66</v>
      </c>
      <c r="L23" s="146"/>
      <c r="M23" s="146"/>
      <c r="N23" s="146"/>
      <c r="O23" s="146"/>
      <c r="P23" s="146"/>
      <c r="Q23" s="146"/>
      <c r="R23" s="157"/>
      <c r="S23" s="157"/>
      <c r="T23" s="157"/>
      <c r="U23" s="157"/>
      <c r="V23" s="157"/>
      <c r="W23" s="157"/>
      <c r="X23" s="157"/>
    </row>
    <row r="24" spans="1:24" x14ac:dyDescent="0.25">
      <c r="E24" s="164">
        <v>65</v>
      </c>
      <c r="F24" s="154"/>
      <c r="G24" s="154"/>
      <c r="H24" s="113"/>
      <c r="I24" s="154"/>
      <c r="J24" s="154"/>
      <c r="K24" s="164">
        <v>65</v>
      </c>
      <c r="L24" s="146"/>
      <c r="M24" s="146"/>
      <c r="N24" s="146"/>
      <c r="O24" s="146"/>
      <c r="P24" s="146"/>
      <c r="Q24" s="146"/>
      <c r="R24" s="157"/>
      <c r="S24" s="157"/>
      <c r="T24" s="157"/>
      <c r="U24" s="157"/>
      <c r="V24" s="157"/>
      <c r="W24" s="157"/>
      <c r="X24" s="157"/>
    </row>
    <row r="25" spans="1:24" x14ac:dyDescent="0.25">
      <c r="E25" s="164">
        <v>64</v>
      </c>
      <c r="F25" s="154"/>
      <c r="G25" s="154"/>
      <c r="H25" s="113"/>
      <c r="I25" s="154"/>
      <c r="J25" s="154"/>
      <c r="K25" s="164">
        <v>64</v>
      </c>
      <c r="L25" s="146"/>
      <c r="M25" s="146"/>
      <c r="N25" s="146"/>
      <c r="O25" s="146"/>
      <c r="P25" s="146"/>
      <c r="Q25" s="146"/>
      <c r="R25" s="157"/>
      <c r="S25" s="157"/>
      <c r="T25" s="157"/>
      <c r="U25" s="157"/>
      <c r="V25" s="157"/>
      <c r="W25" s="157"/>
      <c r="X25" s="157"/>
    </row>
    <row r="26" spans="1:24" x14ac:dyDescent="0.25">
      <c r="E26" s="164">
        <v>63</v>
      </c>
      <c r="F26" s="154"/>
      <c r="G26" s="154"/>
      <c r="H26" s="113"/>
      <c r="I26" s="154"/>
      <c r="J26" s="154"/>
      <c r="K26" s="164">
        <v>63</v>
      </c>
      <c r="L26" s="146"/>
      <c r="M26" s="146"/>
      <c r="N26" s="146"/>
      <c r="O26" s="146"/>
      <c r="P26" s="146"/>
      <c r="Q26" s="146"/>
      <c r="R26" s="157"/>
      <c r="S26" s="157"/>
      <c r="T26" s="157"/>
      <c r="U26" s="157"/>
      <c r="V26" s="157"/>
      <c r="W26" s="157"/>
      <c r="X26" s="157"/>
    </row>
    <row r="27" spans="1:24" x14ac:dyDescent="0.25">
      <c r="E27" s="164">
        <v>62</v>
      </c>
      <c r="F27" s="154"/>
      <c r="G27" s="154"/>
      <c r="H27" s="166"/>
      <c r="I27" s="154"/>
      <c r="J27" s="154"/>
      <c r="K27" s="164">
        <v>62</v>
      </c>
      <c r="L27" s="146"/>
      <c r="M27" s="146"/>
      <c r="N27" s="146"/>
      <c r="O27" s="146"/>
      <c r="P27" s="146"/>
      <c r="Q27" s="146"/>
      <c r="R27" s="157"/>
      <c r="S27" s="157"/>
      <c r="T27" s="157"/>
      <c r="U27" s="157"/>
      <c r="V27" s="157"/>
      <c r="W27" s="157"/>
      <c r="X27" s="157"/>
    </row>
    <row r="28" spans="1:24" x14ac:dyDescent="0.25">
      <c r="E28" s="164">
        <v>61</v>
      </c>
      <c r="F28" s="154"/>
      <c r="G28" s="154"/>
      <c r="H28" s="166"/>
      <c r="I28" s="154"/>
      <c r="J28" s="154"/>
      <c r="K28" s="164">
        <v>61</v>
      </c>
      <c r="L28" s="146"/>
      <c r="M28" s="146"/>
      <c r="N28" s="146"/>
      <c r="O28" s="146"/>
      <c r="P28" s="146"/>
      <c r="Q28" s="146"/>
      <c r="R28" s="157"/>
      <c r="S28" s="157"/>
      <c r="T28" s="157"/>
      <c r="U28" s="157"/>
      <c r="V28" s="157"/>
      <c r="W28" s="157"/>
      <c r="X28" s="157"/>
    </row>
    <row r="29" spans="1:24" x14ac:dyDescent="0.25">
      <c r="E29" s="164">
        <v>60</v>
      </c>
      <c r="F29" s="154"/>
      <c r="G29" s="154"/>
      <c r="I29" s="154"/>
      <c r="J29" s="154"/>
      <c r="K29" s="164">
        <v>60</v>
      </c>
      <c r="L29" s="146"/>
      <c r="M29" s="146"/>
      <c r="N29" s="146"/>
      <c r="O29" s="146"/>
      <c r="P29" s="146"/>
      <c r="Q29" s="146"/>
    </row>
    <row r="30" spans="1:24" x14ac:dyDescent="0.25">
      <c r="E30" s="164">
        <v>59</v>
      </c>
      <c r="F30" s="154"/>
      <c r="G30" s="154"/>
      <c r="I30" s="154"/>
      <c r="J30" s="154"/>
      <c r="K30" s="164">
        <v>59</v>
      </c>
      <c r="L30" s="146"/>
      <c r="M30" s="146"/>
      <c r="N30" s="146"/>
      <c r="O30" s="146"/>
      <c r="P30" s="146"/>
      <c r="Q30" s="146"/>
    </row>
    <row r="31" spans="1:24" x14ac:dyDescent="0.25">
      <c r="E31" s="164">
        <v>58</v>
      </c>
      <c r="F31" s="154"/>
      <c r="G31" s="154"/>
      <c r="I31" s="154"/>
      <c r="J31" s="154"/>
      <c r="K31" s="164">
        <v>58</v>
      </c>
      <c r="L31" s="146"/>
      <c r="M31" s="146"/>
      <c r="N31" s="146"/>
      <c r="O31" s="146"/>
      <c r="P31" s="146"/>
      <c r="Q31" s="146"/>
    </row>
    <row r="32" spans="1:24" x14ac:dyDescent="0.25">
      <c r="E32" s="164">
        <v>57</v>
      </c>
      <c r="F32" s="154"/>
      <c r="G32" s="154"/>
      <c r="I32" s="154"/>
      <c r="J32" s="154"/>
      <c r="K32" s="164">
        <v>57</v>
      </c>
      <c r="L32" s="146"/>
      <c r="M32" s="146"/>
      <c r="N32" s="146"/>
      <c r="O32" s="146"/>
      <c r="P32" s="146"/>
      <c r="Q32" s="146"/>
    </row>
    <row r="33" spans="5:17" x14ac:dyDescent="0.25">
      <c r="E33" s="164">
        <v>56</v>
      </c>
      <c r="F33" s="154"/>
      <c r="G33" s="154"/>
      <c r="I33" s="154"/>
      <c r="J33" s="154"/>
      <c r="K33" s="164">
        <v>56</v>
      </c>
      <c r="L33" s="146"/>
      <c r="M33" s="146"/>
      <c r="N33" s="146"/>
      <c r="O33" s="146"/>
      <c r="P33" s="146"/>
      <c r="Q33" s="146"/>
    </row>
    <row r="34" spans="5:17" x14ac:dyDescent="0.25">
      <c r="E34" s="164">
        <v>55</v>
      </c>
      <c r="F34" s="154"/>
      <c r="G34" s="154"/>
      <c r="I34" s="154"/>
      <c r="J34" s="154"/>
      <c r="K34" s="164">
        <v>55</v>
      </c>
      <c r="L34" s="146"/>
      <c r="M34" s="146"/>
      <c r="N34" s="146"/>
      <c r="O34" s="146"/>
      <c r="P34" s="146"/>
      <c r="Q34" s="146"/>
    </row>
    <row r="35" spans="5:17" x14ac:dyDescent="0.25">
      <c r="E35" s="164">
        <v>54</v>
      </c>
      <c r="F35" s="154"/>
      <c r="G35" s="154"/>
      <c r="I35" s="154"/>
      <c r="J35" s="154"/>
      <c r="K35" s="164">
        <v>54</v>
      </c>
      <c r="L35" s="146"/>
      <c r="M35" s="146"/>
      <c r="N35" s="146"/>
      <c r="O35" s="146"/>
      <c r="P35" s="146"/>
      <c r="Q35" s="146"/>
    </row>
    <row r="36" spans="5:17" x14ac:dyDescent="0.25">
      <c r="E36" s="164">
        <v>53</v>
      </c>
      <c r="F36" s="154"/>
      <c r="G36" s="154"/>
      <c r="I36" s="154"/>
      <c r="J36" s="154"/>
      <c r="K36" s="164">
        <v>53</v>
      </c>
      <c r="L36" s="146"/>
      <c r="M36" s="146"/>
      <c r="N36" s="146"/>
      <c r="O36" s="146"/>
      <c r="P36" s="146"/>
      <c r="Q36" s="146"/>
    </row>
    <row r="37" spans="5:17" x14ac:dyDescent="0.25">
      <c r="E37" s="164">
        <v>52</v>
      </c>
      <c r="F37" s="154"/>
      <c r="G37" s="154"/>
      <c r="I37" s="154"/>
      <c r="J37" s="154"/>
      <c r="K37" s="164">
        <v>52</v>
      </c>
      <c r="L37" s="146"/>
      <c r="M37" s="146"/>
      <c r="N37" s="146"/>
      <c r="O37" s="146"/>
      <c r="P37" s="146"/>
      <c r="Q37" s="146"/>
    </row>
    <row r="38" spans="5:17" x14ac:dyDescent="0.25">
      <c r="E38" s="164">
        <v>51</v>
      </c>
      <c r="F38" s="154"/>
      <c r="G38" s="154"/>
      <c r="I38" s="154"/>
      <c r="J38" s="154"/>
      <c r="K38" s="164">
        <v>51</v>
      </c>
      <c r="L38" s="146"/>
      <c r="M38" s="146"/>
      <c r="N38" s="146"/>
      <c r="O38" s="146"/>
      <c r="P38" s="146"/>
      <c r="Q38" s="146"/>
    </row>
    <row r="39" spans="5:17" x14ac:dyDescent="0.25">
      <c r="E39" s="164">
        <v>50</v>
      </c>
      <c r="F39" s="154"/>
      <c r="G39" s="154"/>
      <c r="I39" s="154"/>
      <c r="J39" s="154"/>
      <c r="K39" s="164">
        <v>50</v>
      </c>
      <c r="L39" s="146"/>
      <c r="M39" s="146"/>
      <c r="N39" s="146"/>
      <c r="O39" s="146"/>
      <c r="P39" s="146"/>
      <c r="Q39" s="146"/>
    </row>
    <row r="40" spans="5:17" x14ac:dyDescent="0.25">
      <c r="E40" s="164">
        <v>49</v>
      </c>
      <c r="F40" s="154"/>
      <c r="G40" s="154"/>
      <c r="I40" s="154"/>
      <c r="J40" s="154"/>
      <c r="K40" s="164">
        <v>49</v>
      </c>
      <c r="L40" s="146"/>
      <c r="M40" s="146"/>
      <c r="N40" s="146"/>
      <c r="O40" s="146"/>
      <c r="P40" s="146"/>
      <c r="Q40" s="146"/>
    </row>
    <row r="41" spans="5:17" x14ac:dyDescent="0.25">
      <c r="E41" s="164">
        <v>48</v>
      </c>
      <c r="F41" s="154"/>
      <c r="G41" s="154"/>
      <c r="I41" s="154"/>
      <c r="J41" s="154"/>
      <c r="K41" s="164">
        <v>48</v>
      </c>
      <c r="L41" s="146"/>
      <c r="M41" s="146"/>
      <c r="N41" s="146"/>
      <c r="O41" s="146"/>
      <c r="P41" s="146"/>
      <c r="Q41" s="146"/>
    </row>
    <row r="42" spans="5:17" x14ac:dyDescent="0.25">
      <c r="E42" s="164">
        <v>47</v>
      </c>
      <c r="F42" s="154"/>
      <c r="G42" s="154"/>
      <c r="I42" s="154"/>
      <c r="J42" s="154"/>
      <c r="K42" s="164">
        <v>47</v>
      </c>
      <c r="L42" s="146"/>
      <c r="M42" s="146"/>
      <c r="N42" s="146"/>
      <c r="O42" s="146"/>
      <c r="P42" s="146"/>
      <c r="Q42" s="146"/>
    </row>
    <row r="43" spans="5:17" x14ac:dyDescent="0.25">
      <c r="E43" s="164">
        <v>46</v>
      </c>
      <c r="F43" s="154"/>
      <c r="G43" s="154"/>
      <c r="I43" s="154"/>
      <c r="J43" s="154"/>
      <c r="K43" s="164">
        <v>46</v>
      </c>
      <c r="L43" s="146"/>
      <c r="M43" s="146"/>
      <c r="N43" s="146"/>
      <c r="O43" s="146"/>
      <c r="P43" s="146"/>
      <c r="Q43" s="146"/>
    </row>
    <row r="44" spans="5:17" x14ac:dyDescent="0.25">
      <c r="E44" s="164">
        <v>45</v>
      </c>
      <c r="F44" s="154"/>
      <c r="G44" s="154"/>
      <c r="I44" s="154"/>
      <c r="J44" s="154"/>
      <c r="K44" s="164">
        <v>45</v>
      </c>
      <c r="L44" s="146"/>
      <c r="M44" s="146"/>
      <c r="N44" s="146"/>
      <c r="O44" s="146"/>
      <c r="P44" s="146"/>
      <c r="Q44" s="146"/>
    </row>
    <row r="45" spans="5:17" x14ac:dyDescent="0.25">
      <c r="E45" s="164">
        <v>44</v>
      </c>
      <c r="F45" s="154"/>
      <c r="G45" s="154"/>
      <c r="I45" s="154"/>
      <c r="J45" s="154"/>
      <c r="K45" s="164">
        <v>44</v>
      </c>
      <c r="L45" s="146"/>
      <c r="M45" s="146"/>
      <c r="N45" s="146"/>
      <c r="O45" s="146"/>
      <c r="P45" s="146"/>
      <c r="Q45" s="146"/>
    </row>
    <row r="46" spans="5:17" x14ac:dyDescent="0.25">
      <c r="E46" s="164">
        <v>43</v>
      </c>
      <c r="F46" s="154"/>
      <c r="G46" s="154"/>
      <c r="I46" s="154"/>
      <c r="J46" s="154"/>
      <c r="K46" s="164">
        <v>43</v>
      </c>
      <c r="L46" s="146"/>
      <c r="M46" s="146"/>
      <c r="N46" s="146"/>
      <c r="O46" s="146"/>
      <c r="P46" s="146"/>
      <c r="Q46" s="146"/>
    </row>
    <row r="47" spans="5:17" x14ac:dyDescent="0.25">
      <c r="E47" s="164">
        <v>42</v>
      </c>
      <c r="F47" s="154"/>
      <c r="G47" s="154"/>
      <c r="I47" s="154"/>
      <c r="J47" s="154"/>
      <c r="K47" s="164">
        <v>42</v>
      </c>
      <c r="L47" s="146"/>
      <c r="M47" s="146"/>
      <c r="N47" s="146"/>
      <c r="O47" s="146"/>
      <c r="P47" s="146"/>
      <c r="Q47" s="146"/>
    </row>
    <row r="48" spans="5:17" x14ac:dyDescent="0.25">
      <c r="E48" s="164">
        <v>41</v>
      </c>
      <c r="F48" s="154"/>
      <c r="G48" s="154"/>
      <c r="I48" s="154"/>
      <c r="J48" s="154"/>
      <c r="K48" s="164">
        <v>41</v>
      </c>
      <c r="L48" s="146"/>
      <c r="M48" s="146"/>
      <c r="N48" s="146"/>
      <c r="O48" s="146"/>
      <c r="P48" s="146"/>
      <c r="Q48" s="146"/>
    </row>
    <row r="49" spans="5:17" x14ac:dyDescent="0.25">
      <c r="E49" s="164">
        <v>40</v>
      </c>
      <c r="F49" s="154"/>
      <c r="G49" s="154"/>
      <c r="I49" s="154"/>
      <c r="J49" s="154"/>
      <c r="K49" s="164">
        <v>40</v>
      </c>
      <c r="L49" s="146"/>
      <c r="M49" s="146"/>
      <c r="N49" s="146"/>
      <c r="O49" s="146"/>
      <c r="P49" s="146"/>
      <c r="Q49" s="146"/>
    </row>
    <row r="50" spans="5:17" x14ac:dyDescent="0.25">
      <c r="E50" s="164">
        <v>39</v>
      </c>
      <c r="F50" s="154"/>
      <c r="G50" s="154"/>
      <c r="I50" s="154"/>
      <c r="J50" s="154"/>
      <c r="K50" s="164">
        <v>39</v>
      </c>
      <c r="L50" s="146"/>
      <c r="M50" s="146"/>
      <c r="N50" s="146"/>
      <c r="O50" s="146"/>
      <c r="P50" s="146"/>
      <c r="Q50" s="146"/>
    </row>
    <row r="51" spans="5:17" x14ac:dyDescent="0.25">
      <c r="E51" s="164">
        <v>38</v>
      </c>
      <c r="F51" s="154"/>
      <c r="G51" s="154"/>
      <c r="I51" s="154"/>
      <c r="J51" s="154"/>
      <c r="K51" s="164">
        <v>38</v>
      </c>
      <c r="L51" s="146"/>
      <c r="M51" s="146"/>
      <c r="N51" s="146"/>
      <c r="O51" s="146"/>
      <c r="P51" s="146"/>
      <c r="Q51" s="146"/>
    </row>
    <row r="52" spans="5:17" x14ac:dyDescent="0.25">
      <c r="E52" s="164">
        <v>37</v>
      </c>
      <c r="F52" s="154"/>
      <c r="G52" s="154"/>
      <c r="I52" s="154"/>
      <c r="J52" s="154"/>
      <c r="K52" s="164">
        <v>37</v>
      </c>
      <c r="L52" s="146"/>
      <c r="M52" s="146"/>
      <c r="N52" s="146"/>
      <c r="O52" s="146"/>
      <c r="P52" s="146"/>
      <c r="Q52" s="146"/>
    </row>
    <row r="53" spans="5:17" x14ac:dyDescent="0.25">
      <c r="E53" s="164">
        <v>36</v>
      </c>
      <c r="F53" s="154"/>
      <c r="G53" s="154"/>
      <c r="I53" s="154"/>
      <c r="J53" s="154"/>
      <c r="K53" s="164">
        <v>36</v>
      </c>
      <c r="L53" s="146"/>
      <c r="M53" s="146"/>
      <c r="N53" s="146"/>
      <c r="O53" s="146"/>
      <c r="P53" s="146"/>
      <c r="Q53" s="146"/>
    </row>
    <row r="54" spans="5:17" x14ac:dyDescent="0.25">
      <c r="E54" s="164">
        <v>35</v>
      </c>
      <c r="F54" s="154"/>
      <c r="G54" s="154"/>
      <c r="I54" s="154"/>
      <c r="J54" s="154"/>
      <c r="K54" s="164">
        <v>35</v>
      </c>
      <c r="L54" s="146"/>
      <c r="M54" s="146"/>
      <c r="N54" s="146"/>
      <c r="O54" s="146"/>
      <c r="P54" s="146"/>
      <c r="Q54" s="146"/>
    </row>
    <row r="55" spans="5:17" x14ac:dyDescent="0.25">
      <c r="E55" s="164">
        <v>34</v>
      </c>
      <c r="F55" s="154"/>
      <c r="G55" s="154"/>
      <c r="I55" s="154"/>
      <c r="J55" s="154"/>
      <c r="K55" s="164">
        <v>34</v>
      </c>
      <c r="L55" s="146"/>
      <c r="M55" s="146"/>
      <c r="N55" s="146"/>
      <c r="O55" s="146"/>
      <c r="P55" s="146"/>
      <c r="Q55" s="146"/>
    </row>
    <row r="56" spans="5:17" x14ac:dyDescent="0.25">
      <c r="E56" s="164">
        <v>33</v>
      </c>
      <c r="F56" s="154"/>
      <c r="G56" s="154"/>
      <c r="I56" s="154"/>
      <c r="J56" s="154"/>
      <c r="K56" s="164">
        <v>33</v>
      </c>
      <c r="L56" s="146"/>
      <c r="M56" s="146"/>
      <c r="N56" s="146"/>
      <c r="O56" s="146"/>
      <c r="P56" s="146"/>
      <c r="Q56" s="146"/>
    </row>
    <row r="57" spans="5:17" x14ac:dyDescent="0.25">
      <c r="E57" s="164">
        <v>32</v>
      </c>
      <c r="F57" s="154"/>
      <c r="G57" s="154"/>
      <c r="I57" s="154"/>
      <c r="J57" s="154"/>
      <c r="K57" s="164">
        <v>32</v>
      </c>
      <c r="L57" s="146"/>
      <c r="M57" s="146"/>
      <c r="N57" s="146"/>
      <c r="O57" s="146"/>
      <c r="P57" s="146"/>
      <c r="Q57" s="146"/>
    </row>
    <row r="58" spans="5:17" x14ac:dyDescent="0.25">
      <c r="E58" s="164">
        <v>31</v>
      </c>
      <c r="F58" s="154"/>
      <c r="G58" s="154"/>
      <c r="I58" s="154"/>
      <c r="J58" s="154"/>
      <c r="K58" s="164">
        <v>31</v>
      </c>
      <c r="L58" s="146"/>
      <c r="M58" s="146"/>
      <c r="N58" s="146"/>
      <c r="O58" s="146"/>
      <c r="P58" s="146"/>
      <c r="Q58" s="146"/>
    </row>
    <row r="59" spans="5:17" x14ac:dyDescent="0.25">
      <c r="E59" s="164">
        <v>30</v>
      </c>
      <c r="F59" s="154"/>
      <c r="G59" s="154"/>
      <c r="I59" s="154"/>
      <c r="J59" s="154"/>
      <c r="K59" s="164">
        <v>30</v>
      </c>
      <c r="L59" s="146"/>
      <c r="M59" s="146"/>
      <c r="N59" s="146"/>
      <c r="O59" s="146"/>
      <c r="P59" s="146"/>
      <c r="Q59" s="146"/>
    </row>
    <row r="60" spans="5:17" x14ac:dyDescent="0.25">
      <c r="E60" s="164">
        <v>29</v>
      </c>
      <c r="F60" s="154"/>
      <c r="G60" s="154"/>
      <c r="I60" s="154"/>
      <c r="J60" s="154"/>
      <c r="K60" s="164">
        <v>29</v>
      </c>
      <c r="L60" s="146"/>
      <c r="M60" s="146"/>
      <c r="N60" s="146"/>
      <c r="O60" s="146"/>
      <c r="P60" s="146"/>
      <c r="Q60" s="146"/>
    </row>
    <row r="61" spans="5:17" x14ac:dyDescent="0.25">
      <c r="E61" s="164">
        <v>28</v>
      </c>
      <c r="F61" s="154"/>
      <c r="G61" s="154"/>
      <c r="I61" s="154"/>
      <c r="J61" s="154"/>
      <c r="K61" s="164">
        <v>28</v>
      </c>
      <c r="L61" s="146"/>
      <c r="M61" s="146"/>
      <c r="N61" s="146"/>
      <c r="O61" s="146"/>
      <c r="P61" s="146"/>
      <c r="Q61" s="146"/>
    </row>
    <row r="62" spans="5:17" x14ac:dyDescent="0.25">
      <c r="E62" s="164">
        <v>27</v>
      </c>
      <c r="F62" s="154"/>
      <c r="G62" s="154"/>
      <c r="I62" s="154"/>
      <c r="J62" s="154"/>
      <c r="K62" s="164">
        <v>27</v>
      </c>
      <c r="L62" s="146"/>
      <c r="M62" s="146"/>
      <c r="N62" s="146"/>
      <c r="O62" s="146"/>
      <c r="P62" s="146"/>
      <c r="Q62" s="146"/>
    </row>
    <row r="63" spans="5:17" x14ac:dyDescent="0.25">
      <c r="E63" s="164">
        <v>26</v>
      </c>
      <c r="F63" s="154"/>
      <c r="G63" s="154"/>
      <c r="I63" s="154"/>
      <c r="J63" s="154"/>
      <c r="K63" s="164">
        <v>26</v>
      </c>
      <c r="L63" s="146"/>
      <c r="M63" s="146"/>
      <c r="N63" s="146"/>
      <c r="O63" s="146"/>
      <c r="P63" s="146"/>
      <c r="Q63" s="146"/>
    </row>
    <row r="64" spans="5:17" x14ac:dyDescent="0.25">
      <c r="E64" s="164">
        <v>25</v>
      </c>
      <c r="F64" s="154"/>
      <c r="G64" s="154"/>
      <c r="I64" s="154"/>
      <c r="J64" s="154"/>
      <c r="K64" s="164">
        <v>25</v>
      </c>
      <c r="L64" s="146"/>
      <c r="M64" s="146"/>
      <c r="N64" s="146"/>
      <c r="O64" s="146"/>
      <c r="P64" s="146"/>
      <c r="Q64" s="146"/>
    </row>
    <row r="65" spans="5:17" x14ac:dyDescent="0.25">
      <c r="E65" s="164">
        <v>24</v>
      </c>
      <c r="F65" s="154"/>
      <c r="G65" s="154"/>
      <c r="I65" s="154"/>
      <c r="J65" s="154"/>
      <c r="K65" s="164">
        <v>24</v>
      </c>
      <c r="L65" s="146"/>
      <c r="M65" s="146"/>
      <c r="N65" s="146"/>
      <c r="O65" s="146"/>
      <c r="P65" s="146"/>
      <c r="Q65" s="146"/>
    </row>
    <row r="66" spans="5:17" x14ac:dyDescent="0.25">
      <c r="E66" s="164">
        <v>23</v>
      </c>
      <c r="F66" s="154"/>
      <c r="G66" s="154"/>
      <c r="I66" s="154"/>
      <c r="J66" s="154"/>
      <c r="K66" s="164">
        <v>23</v>
      </c>
      <c r="L66" s="146"/>
      <c r="M66" s="146"/>
      <c r="N66" s="146"/>
      <c r="O66" s="146"/>
      <c r="P66" s="146"/>
      <c r="Q66" s="146"/>
    </row>
    <row r="67" spans="5:17" x14ac:dyDescent="0.25">
      <c r="E67" s="164">
        <v>22</v>
      </c>
      <c r="F67" s="154"/>
      <c r="G67" s="154"/>
      <c r="I67" s="154"/>
      <c r="J67" s="154"/>
      <c r="K67" s="164">
        <v>22</v>
      </c>
      <c r="L67" s="146"/>
      <c r="M67" s="146"/>
      <c r="N67" s="146"/>
      <c r="O67" s="146"/>
      <c r="P67" s="146"/>
      <c r="Q67" s="146"/>
    </row>
    <row r="68" spans="5:17" x14ac:dyDescent="0.25">
      <c r="E68" s="164">
        <v>21</v>
      </c>
      <c r="F68" s="154"/>
      <c r="G68" s="154"/>
      <c r="I68" s="154"/>
      <c r="J68" s="154"/>
      <c r="K68" s="164">
        <v>21</v>
      </c>
      <c r="L68" s="146"/>
      <c r="M68" s="146"/>
      <c r="N68" s="146"/>
      <c r="O68" s="146"/>
      <c r="P68" s="146"/>
      <c r="Q68" s="146"/>
    </row>
    <row r="69" spans="5:17" x14ac:dyDescent="0.25">
      <c r="E69" s="164">
        <v>20</v>
      </c>
      <c r="F69" s="154"/>
      <c r="G69" s="154"/>
      <c r="I69" s="154"/>
      <c r="J69" s="154"/>
      <c r="K69" s="164">
        <v>20</v>
      </c>
      <c r="L69" s="146"/>
      <c r="M69" s="146"/>
      <c r="N69" s="146"/>
      <c r="O69" s="146"/>
      <c r="P69" s="146"/>
      <c r="Q69" s="146"/>
    </row>
    <row r="70" spans="5:17" x14ac:dyDescent="0.25">
      <c r="E70" s="164">
        <v>19</v>
      </c>
      <c r="F70" s="154"/>
      <c r="G70" s="154"/>
      <c r="I70" s="154"/>
      <c r="J70" s="154"/>
      <c r="K70" s="164">
        <v>19</v>
      </c>
      <c r="L70" s="146"/>
      <c r="M70" s="146"/>
      <c r="N70" s="146"/>
      <c r="O70" s="146"/>
      <c r="P70" s="146"/>
      <c r="Q70" s="146"/>
    </row>
    <row r="71" spans="5:17" x14ac:dyDescent="0.25">
      <c r="E71" s="164">
        <v>18</v>
      </c>
      <c r="F71" s="154"/>
      <c r="G71" s="154"/>
      <c r="I71" s="154"/>
      <c r="J71" s="154"/>
      <c r="K71" s="164">
        <v>18</v>
      </c>
      <c r="L71" s="146"/>
      <c r="M71" s="146"/>
      <c r="N71" s="146"/>
      <c r="O71" s="146"/>
      <c r="P71" s="146"/>
      <c r="Q71" s="146"/>
    </row>
    <row r="72" spans="5:17" x14ac:dyDescent="0.25">
      <c r="E72" s="164">
        <v>17</v>
      </c>
      <c r="F72" s="154"/>
      <c r="G72" s="154"/>
      <c r="I72" s="154"/>
      <c r="J72" s="154"/>
      <c r="K72" s="164">
        <v>17</v>
      </c>
      <c r="L72" s="146"/>
      <c r="M72" s="146"/>
      <c r="N72" s="146"/>
      <c r="O72" s="146"/>
      <c r="P72" s="146"/>
      <c r="Q72" s="146"/>
    </row>
    <row r="73" spans="5:17" x14ac:dyDescent="0.25">
      <c r="E73" s="164">
        <v>16</v>
      </c>
      <c r="F73" s="154"/>
      <c r="G73" s="154"/>
      <c r="I73" s="154"/>
      <c r="J73" s="154"/>
      <c r="K73" s="164">
        <v>16</v>
      </c>
      <c r="L73" s="146"/>
      <c r="M73" s="146"/>
      <c r="N73" s="146"/>
      <c r="O73" s="146"/>
      <c r="P73" s="146"/>
      <c r="Q73" s="146"/>
    </row>
    <row r="74" spans="5:17" x14ac:dyDescent="0.25">
      <c r="E74" s="164">
        <v>15</v>
      </c>
      <c r="F74" s="154"/>
      <c r="G74" s="154"/>
      <c r="I74" s="154"/>
      <c r="J74" s="154"/>
      <c r="K74" s="164">
        <v>15</v>
      </c>
      <c r="L74" s="146"/>
      <c r="M74" s="146"/>
      <c r="N74" s="146"/>
      <c r="O74" s="146"/>
      <c r="P74" s="146"/>
      <c r="Q74" s="146"/>
    </row>
    <row r="75" spans="5:17" x14ac:dyDescent="0.25">
      <c r="E75" s="164">
        <v>14</v>
      </c>
      <c r="F75" s="154"/>
      <c r="G75" s="154"/>
      <c r="I75" s="154"/>
      <c r="J75" s="154"/>
      <c r="K75" s="164">
        <v>14</v>
      </c>
      <c r="L75" s="146"/>
      <c r="M75" s="146"/>
      <c r="N75" s="146"/>
      <c r="O75" s="146"/>
      <c r="P75" s="146"/>
      <c r="Q75" s="146"/>
    </row>
    <row r="76" spans="5:17" x14ac:dyDescent="0.25">
      <c r="E76" s="164">
        <v>13</v>
      </c>
      <c r="F76" s="154"/>
      <c r="G76" s="154"/>
      <c r="I76" s="154"/>
      <c r="J76" s="154"/>
      <c r="K76" s="164">
        <v>13</v>
      </c>
      <c r="L76" s="146"/>
      <c r="M76" s="146"/>
      <c r="N76" s="146"/>
      <c r="O76" s="146"/>
      <c r="P76" s="146"/>
      <c r="Q76" s="146"/>
    </row>
    <row r="77" spans="5:17" x14ac:dyDescent="0.25">
      <c r="E77" s="164">
        <v>12</v>
      </c>
      <c r="F77" s="154"/>
      <c r="G77" s="154"/>
      <c r="I77" s="154"/>
      <c r="J77" s="154"/>
      <c r="K77" s="164">
        <v>12</v>
      </c>
      <c r="L77" s="146"/>
      <c r="M77" s="146"/>
      <c r="N77" s="146"/>
      <c r="O77" s="146"/>
      <c r="P77" s="146"/>
      <c r="Q77" s="146"/>
    </row>
    <row r="78" spans="5:17" x14ac:dyDescent="0.25">
      <c r="E78" s="164">
        <v>11</v>
      </c>
      <c r="F78" s="154"/>
      <c r="G78" s="154"/>
      <c r="I78" s="154"/>
      <c r="J78" s="154"/>
      <c r="K78" s="164">
        <v>11</v>
      </c>
      <c r="L78" s="146"/>
      <c r="M78" s="146"/>
      <c r="N78" s="146"/>
      <c r="O78" s="146"/>
      <c r="P78" s="146"/>
      <c r="Q78" s="146"/>
    </row>
    <row r="79" spans="5:17" x14ac:dyDescent="0.25">
      <c r="E79" s="164">
        <v>10</v>
      </c>
      <c r="F79" s="154"/>
      <c r="G79" s="154"/>
      <c r="I79" s="154"/>
      <c r="J79" s="154"/>
      <c r="K79" s="164">
        <v>10</v>
      </c>
      <c r="L79" s="146"/>
      <c r="M79" s="146"/>
      <c r="N79" s="146"/>
      <c r="O79" s="146"/>
      <c r="P79" s="146"/>
      <c r="Q79" s="146"/>
    </row>
    <row r="80" spans="5:17" x14ac:dyDescent="0.25">
      <c r="E80" s="164">
        <v>9</v>
      </c>
      <c r="F80" s="154"/>
      <c r="G80" s="154"/>
      <c r="I80" s="154"/>
      <c r="J80" s="154"/>
      <c r="K80" s="164">
        <v>9</v>
      </c>
      <c r="L80" s="146"/>
      <c r="M80" s="146"/>
      <c r="N80" s="146"/>
      <c r="O80" s="146"/>
      <c r="P80" s="146"/>
      <c r="Q80" s="146"/>
    </row>
    <row r="81" spans="5:17" x14ac:dyDescent="0.25">
      <c r="E81" s="164">
        <v>8</v>
      </c>
      <c r="F81" s="154"/>
      <c r="G81" s="154"/>
      <c r="I81" s="154"/>
      <c r="J81" s="154"/>
      <c r="K81" s="164">
        <v>8</v>
      </c>
      <c r="L81" s="146"/>
      <c r="M81" s="146"/>
      <c r="N81" s="146"/>
      <c r="O81" s="146"/>
      <c r="P81" s="146"/>
      <c r="Q81" s="146"/>
    </row>
    <row r="82" spans="5:17" x14ac:dyDescent="0.25">
      <c r="E82" s="164">
        <v>7</v>
      </c>
      <c r="F82" s="154"/>
      <c r="G82" s="154"/>
      <c r="I82" s="154"/>
      <c r="J82" s="154"/>
      <c r="K82" s="164">
        <v>7</v>
      </c>
      <c r="L82" s="146"/>
      <c r="M82" s="146"/>
      <c r="N82" s="146"/>
      <c r="O82" s="146"/>
      <c r="P82" s="146"/>
      <c r="Q82" s="146"/>
    </row>
    <row r="83" spans="5:17" x14ac:dyDescent="0.25">
      <c r="E83" s="164">
        <v>6</v>
      </c>
      <c r="F83" s="154"/>
      <c r="G83" s="154"/>
      <c r="I83" s="154"/>
      <c r="J83" s="154"/>
      <c r="K83" s="164">
        <v>6</v>
      </c>
      <c r="L83" s="146"/>
      <c r="M83" s="146"/>
      <c r="N83" s="146"/>
      <c r="O83" s="146"/>
      <c r="P83" s="146"/>
      <c r="Q83" s="146"/>
    </row>
    <row r="84" spans="5:17" x14ac:dyDescent="0.25">
      <c r="E84" s="164">
        <v>5</v>
      </c>
      <c r="F84" s="154"/>
      <c r="G84" s="154"/>
      <c r="I84" s="154"/>
      <c r="J84" s="154"/>
      <c r="K84" s="164">
        <v>5</v>
      </c>
      <c r="L84" s="146"/>
      <c r="M84" s="146"/>
      <c r="N84" s="146"/>
      <c r="O84" s="146"/>
      <c r="P84" s="146"/>
      <c r="Q84" s="146"/>
    </row>
    <row r="85" spans="5:17" x14ac:dyDescent="0.25">
      <c r="E85" s="164">
        <v>4</v>
      </c>
      <c r="F85" s="154"/>
      <c r="G85" s="154"/>
      <c r="I85" s="154"/>
      <c r="J85" s="154"/>
      <c r="K85" s="164">
        <v>4</v>
      </c>
      <c r="L85" s="146"/>
      <c r="M85" s="146"/>
      <c r="N85" s="146"/>
      <c r="O85" s="146"/>
      <c r="P85" s="146"/>
      <c r="Q85" s="146"/>
    </row>
    <row r="86" spans="5:17" x14ac:dyDescent="0.25">
      <c r="E86" s="164">
        <v>3</v>
      </c>
      <c r="F86" s="154"/>
      <c r="G86" s="154"/>
      <c r="I86" s="154"/>
      <c r="J86" s="154"/>
      <c r="K86" s="164">
        <v>3</v>
      </c>
      <c r="L86" s="146"/>
      <c r="M86" s="146"/>
      <c r="N86" s="146"/>
      <c r="O86" s="146"/>
      <c r="P86" s="146"/>
      <c r="Q86" s="146"/>
    </row>
    <row r="87" spans="5:17" x14ac:dyDescent="0.25">
      <c r="E87" s="164">
        <v>2</v>
      </c>
      <c r="F87" s="154"/>
      <c r="G87" s="154"/>
      <c r="I87" s="154"/>
      <c r="J87" s="154"/>
      <c r="K87" s="164">
        <v>2</v>
      </c>
      <c r="L87" s="146"/>
      <c r="M87" s="146"/>
      <c r="N87" s="146"/>
      <c r="O87" s="146"/>
      <c r="P87" s="146"/>
      <c r="Q87" s="146"/>
    </row>
    <row r="88" spans="5:17" x14ac:dyDescent="0.25">
      <c r="E88" s="164">
        <v>1</v>
      </c>
      <c r="F88" s="154"/>
      <c r="G88" s="154"/>
      <c r="I88" s="154"/>
      <c r="J88" s="154"/>
      <c r="K88" s="164">
        <v>1</v>
      </c>
      <c r="L88" s="146"/>
      <c r="M88" s="146"/>
      <c r="N88" s="146"/>
      <c r="O88" s="146"/>
      <c r="P88" s="146"/>
      <c r="Q88" s="146"/>
    </row>
    <row r="89" spans="5:17" x14ac:dyDescent="0.25">
      <c r="E89" s="164"/>
      <c r="F89" s="167">
        <v>1</v>
      </c>
      <c r="G89" s="167">
        <v>2</v>
      </c>
      <c r="I89" s="167">
        <v>1</v>
      </c>
      <c r="J89" s="167">
        <v>2</v>
      </c>
      <c r="K89" s="113"/>
    </row>
    <row r="90" spans="5:17" x14ac:dyDescent="0.25">
      <c r="E90" s="164"/>
      <c r="F90" s="147" t="s">
        <v>40</v>
      </c>
      <c r="G90" s="147"/>
      <c r="H90" s="147"/>
      <c r="I90" s="147" t="s">
        <v>40</v>
      </c>
      <c r="K90" s="113"/>
    </row>
    <row r="91" spans="5:17" x14ac:dyDescent="0.25">
      <c r="F91" s="169" t="s">
        <v>43</v>
      </c>
      <c r="G91" s="146"/>
      <c r="H91" s="146"/>
      <c r="I91" s="147" t="s">
        <v>39</v>
      </c>
      <c r="K91" s="113"/>
    </row>
  </sheetData>
  <mergeCells count="4">
    <mergeCell ref="D8:D9"/>
    <mergeCell ref="C9:C10"/>
    <mergeCell ref="A14:B14"/>
    <mergeCell ref="F14:T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PtSLEv, VarPrim</vt:lpstr>
      <vt:lpstr>PtSLEv, MortCV IM ACV</vt:lpstr>
      <vt:lpstr>MortCV IM ACV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2020-03-22T11:35:12Z</dcterms:modified>
</cp:coreProperties>
</file>