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313-Galo\0-Datos\010-Temas publc\20191107-VÑ KATHERINE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" sheetId="5" r:id="rId3"/>
    <sheet name="PtSLEv x Rg1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8" l="1"/>
  <c r="C13" i="8"/>
  <c r="B5" i="8"/>
  <c r="C8" i="8" s="1"/>
  <c r="A1" i="8"/>
  <c r="C9" i="8" l="1"/>
  <c r="C14" i="8" s="1"/>
  <c r="C7" i="8"/>
  <c r="E2" i="8"/>
  <c r="G2" i="8" s="1"/>
  <c r="F14" i="8" s="1"/>
  <c r="D10" i="8"/>
  <c r="C11" i="8"/>
  <c r="D7" i="8"/>
  <c r="D8" i="8"/>
  <c r="D14" i="8" l="1"/>
  <c r="D11" i="8"/>
  <c r="C9" i="4"/>
  <c r="C8" i="4"/>
  <c r="C7" i="4"/>
  <c r="I13" i="2" l="1"/>
  <c r="F13" i="2"/>
  <c r="D13" i="2"/>
  <c r="I12" i="2"/>
  <c r="F12" i="2"/>
  <c r="D12" i="2"/>
  <c r="I11" i="2"/>
  <c r="F11" i="2"/>
  <c r="D11" i="2"/>
  <c r="I8" i="2"/>
  <c r="H8" i="2"/>
  <c r="E11" i="2" s="1"/>
  <c r="E12" i="2" l="1"/>
  <c r="H12" i="2" s="1"/>
  <c r="E13" i="2"/>
  <c r="H13" i="2" s="1"/>
  <c r="H11" i="2"/>
  <c r="I13" i="4"/>
  <c r="F13" i="4"/>
  <c r="I12" i="4"/>
  <c r="F12" i="4"/>
  <c r="I11" i="4"/>
  <c r="F11" i="4"/>
  <c r="I8" i="4"/>
  <c r="H8" i="4"/>
  <c r="E11" i="4" s="1"/>
  <c r="H11" i="4" s="1"/>
  <c r="E13" i="4" l="1"/>
  <c r="H13" i="4" s="1"/>
  <c r="E12" i="4"/>
  <c r="H12" i="4" s="1"/>
  <c r="H26" i="2"/>
  <c r="A23" i="2"/>
  <c r="E21" i="2"/>
  <c r="A21" i="2"/>
  <c r="H19" i="2"/>
  <c r="G19" i="2"/>
  <c r="C19" i="2"/>
  <c r="B19" i="2"/>
  <c r="J16" i="2"/>
  <c r="J15" i="2"/>
  <c r="I15" i="2"/>
  <c r="G15" i="2"/>
  <c r="D21" i="2" s="1"/>
  <c r="C21" i="2"/>
  <c r="I16" i="2"/>
  <c r="H26" i="4"/>
  <c r="A23" i="4"/>
  <c r="E21" i="4"/>
  <c r="A21" i="4"/>
  <c r="H19" i="4"/>
  <c r="G19" i="4"/>
  <c r="C19" i="4"/>
  <c r="B19" i="4"/>
  <c r="J16" i="4"/>
  <c r="J15" i="4"/>
  <c r="I15" i="4"/>
  <c r="C21" i="4"/>
  <c r="I16" i="4"/>
  <c r="B23" i="2" l="1"/>
  <c r="F15" i="2"/>
  <c r="C23" i="2"/>
  <c r="H29" i="2" s="1"/>
  <c r="B21" i="2"/>
  <c r="C23" i="4"/>
  <c r="H29" i="4" s="1"/>
  <c r="B23" i="4"/>
  <c r="F15" i="4"/>
  <c r="B21" i="4"/>
  <c r="G15" i="4"/>
  <c r="D21" i="4" s="1"/>
  <c r="A21" i="5"/>
  <c r="D19" i="5"/>
  <c r="C19" i="5"/>
  <c r="B16" i="5"/>
  <c r="D21" i="5" s="1"/>
  <c r="B15" i="5"/>
  <c r="C21" i="5" s="1"/>
  <c r="J9" i="5"/>
  <c r="I9" i="5"/>
  <c r="C14" i="5" s="1"/>
  <c r="C15" i="5" s="1"/>
  <c r="C22" i="5" s="1"/>
  <c r="D14" i="5" l="1"/>
  <c r="D16" i="5" s="1"/>
  <c r="K29" i="2"/>
  <c r="F16" i="2"/>
  <c r="E23" i="2" s="1"/>
  <c r="D23" i="2"/>
  <c r="H28" i="2" s="1"/>
  <c r="F16" i="4"/>
  <c r="E23" i="4" s="1"/>
  <c r="D23" i="4"/>
  <c r="H28" i="4" s="1"/>
  <c r="K29" i="4"/>
  <c r="C16" i="5"/>
  <c r="D22" i="5" s="1"/>
  <c r="D24" i="5" l="1"/>
  <c r="D15" i="5"/>
  <c r="C23" i="5" s="1"/>
  <c r="K28" i="2"/>
  <c r="H27" i="2"/>
  <c r="K28" i="4"/>
  <c r="H27" i="4"/>
  <c r="D23" i="5"/>
  <c r="D25" i="5" l="1"/>
  <c r="C24" i="5"/>
  <c r="C25" i="5" s="1"/>
  <c r="K27" i="2"/>
  <c r="H30" i="2"/>
  <c r="I27" i="2" s="1"/>
  <c r="K27" i="4"/>
  <c r="H30" i="4"/>
  <c r="I27" i="4" s="1"/>
  <c r="K30" i="2" l="1"/>
  <c r="I29" i="2"/>
  <c r="I28" i="2"/>
  <c r="K30" i="4"/>
  <c r="I29" i="4"/>
  <c r="I28" i="4"/>
</calcChain>
</file>

<file path=xl/sharedStrings.xml><?xml version="1.0" encoding="utf-8"?>
<sst xmlns="http://schemas.openxmlformats.org/spreadsheetml/2006/main" count="127" uniqueCount="73">
  <si>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</si>
  <si>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</si>
  <si>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</si>
  <si>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</si>
  <si>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</si>
  <si>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</si>
  <si>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</si>
  <si>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</si>
  <si>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</si>
  <si>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</si>
  <si>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</si>
  <si>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</si>
  <si>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</si>
  <si>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</si>
  <si>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Media tS,</t>
  </si>
  <si>
    <t>Media tS;</t>
  </si>
  <si>
    <t>Dif Medias = PtS,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</si>
  <si>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</si>
  <si>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</si>
  <si>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</si>
  <si>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</si>
  <si>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</si>
  <si>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</si>
  <si>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</si>
  <si>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</si>
  <si>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</si>
  <si>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</si>
  <si>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Supervivencia"(tS) por las áreas bajo las curvas</t>
    </r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</si>
  <si>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</si>
  <si>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</si>
  <si>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</si>
  <si>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</si>
  <si>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</si>
  <si>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</si>
  <si>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</si>
  <si>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</si>
  <si>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</si>
  <si>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</si>
  <si>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</si>
  <si>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</si>
  <si>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</si>
  <si>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MEDIANAS DE SUPERVIVENCIA GLOBAL</t>
  </si>
  <si>
    <t>Mediana de S</t>
  </si>
  <si>
    <t>Prolongación de la Mediana S</t>
  </si>
  <si>
    <t>no alcanzada</t>
  </si>
  <si>
    <t>MEDIANAS DE SUPERVIVENCIA LIBRE DE ENFERMEDAD</t>
  </si>
  <si>
    <t>Mediana de SLEv</t>
  </si>
  <si>
    <t>Prolongación de la Mediana SLEv</t>
  </si>
  <si>
    <t>Supervivencia global</t>
  </si>
  <si>
    <t>------</t>
  </si>
  <si>
    <t>Control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</si>
  <si>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 de supervivencia.</t>
    </r>
  </si>
  <si>
    <t>Personas</t>
  </si>
  <si>
    <t>Meses</t>
  </si>
  <si>
    <t>Intervención</t>
  </si>
  <si>
    <t>de los</t>
  </si>
  <si>
    <t>del grupo Interv</t>
  </si>
  <si>
    <t>del grupo Contr</t>
  </si>
  <si>
    <t>NNT</t>
  </si>
  <si>
    <t>Distribuir cuadros verdes tras todos los supervivientes al evento</t>
  </si>
  <si>
    <t xml:space="preserve">20190214-ECA Katherine 3y, CáMa resid tras Ciruj [TZM-Emt vs TZM], +SLE. Minckwitz  </t>
  </si>
  <si>
    <t>von Minckwitz G, Huang CS, Mano MS, on behalf of the KATHERINE Investigators. Trastuzumab Emtansine for Residual Invasive HER2-Positive Breast Cancer. N Engl J Med. 2019 Feb 14;380(7):617-628.</t>
  </si>
  <si>
    <t xml:space="preserve">Supervivencia libre de enfermedad invasiva </t>
  </si>
  <si>
    <t>No DES</t>
  </si>
  <si>
    <t>TZM-Emtansina, n= 743</t>
  </si>
  <si>
    <t>TZM, n= 743</t>
  </si>
  <si>
    <t>Progresión o muerte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</si>
  <si>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</si>
  <si>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</si>
  <si>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</si>
  <si>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</si>
  <si>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 xml:space="preserve">NOTA: </t>
  </si>
  <si>
    <t>Gráfico PtSLEv x 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</si>
</sst>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92D050"/>
      <name val="Calibri"/>
      <family val="2"/>
      <scheme val="minor"/>
    </font>
    <font>
      <i/>
      <sz val="10"/>
      <color rgb="FF92D050"/>
      <name val="Calibri"/>
      <family val="2"/>
      <scheme val="minor"/>
    </font>
    <font>
      <sz val="10"/>
      <color rgb="FFFF6600"/>
      <name val="Calibri"/>
      <family val="2"/>
      <scheme val="minor"/>
    </font>
    <font>
      <sz val="10"/>
      <color rgb="FFFF99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4" fontId="3" fillId="3" borderId="5" xfId="0" applyNumberFormat="1" applyFont="1" applyFill="1" applyBorder="1"/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2" fontId="19" fillId="0" borderId="0" xfId="0" applyNumberFormat="1" applyFont="1"/>
    <xf numFmtId="166" fontId="20" fillId="0" borderId="0" xfId="2" applyNumberFormat="1" applyFont="1" applyAlignment="1">
      <alignment horizontal="center"/>
    </xf>
    <xf numFmtId="1" fontId="19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right"/>
    </xf>
    <xf numFmtId="2" fontId="21" fillId="0" borderId="0" xfId="0" applyNumberFormat="1" applyFont="1"/>
    <xf numFmtId="166" fontId="22" fillId="0" borderId="0" xfId="2" applyNumberFormat="1" applyFont="1" applyAlignment="1">
      <alignment horizontal="center"/>
    </xf>
    <xf numFmtId="1" fontId="21" fillId="0" borderId="0" xfId="0" applyNumberFormat="1" applyFont="1"/>
    <xf numFmtId="0" fontId="23" fillId="0" borderId="0" xfId="0" applyFont="1" applyAlignment="1">
      <alignment horizontal="right"/>
    </xf>
    <xf numFmtId="164" fontId="23" fillId="0" borderId="0" xfId="0" applyNumberFormat="1" applyFont="1"/>
    <xf numFmtId="166" fontId="24" fillId="0" borderId="0" xfId="2" applyNumberFormat="1" applyFont="1" applyAlignment="1">
      <alignment horizontal="center"/>
    </xf>
    <xf numFmtId="1" fontId="23" fillId="0" borderId="0" xfId="0" applyNumberFormat="1" applyFont="1"/>
    <xf numFmtId="1" fontId="5" fillId="0" borderId="7" xfId="0" applyNumberFormat="1" applyFont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horizontal="right"/>
    </xf>
    <xf numFmtId="164" fontId="27" fillId="0" borderId="0" xfId="0" applyNumberFormat="1" applyFont="1"/>
    <xf numFmtId="166" fontId="28" fillId="0" borderId="0" xfId="2" applyNumberFormat="1" applyFont="1" applyAlignment="1">
      <alignment horizontal="center"/>
    </xf>
    <xf numFmtId="1" fontId="27" fillId="0" borderId="0" xfId="0" applyNumberFormat="1" applyFont="1"/>
    <xf numFmtId="2" fontId="27" fillId="0" borderId="0" xfId="0" applyNumberFormat="1" applyFont="1"/>
    <xf numFmtId="2" fontId="3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164" fontId="3" fillId="0" borderId="0" xfId="0" applyNumberFormat="1" applyFont="1"/>
    <xf numFmtId="0" fontId="19" fillId="0" borderId="7" xfId="0" applyFont="1" applyBorder="1" applyAlignment="1">
      <alignment horizontal="right" wrapText="1"/>
    </xf>
    <xf numFmtId="2" fontId="19" fillId="2" borderId="7" xfId="0" applyNumberFormat="1" applyFont="1" applyFill="1" applyBorder="1" applyAlignment="1">
      <alignment vertical="center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0" fontId="27" fillId="0" borderId="7" xfId="0" applyFont="1" applyBorder="1" applyAlignment="1">
      <alignment horizontal="right" wrapText="1"/>
    </xf>
    <xf numFmtId="2" fontId="27" fillId="2" borderId="7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1" fontId="0" fillId="0" borderId="0" xfId="0" applyNumberFormat="1"/>
    <xf numFmtId="1" fontId="19" fillId="0" borderId="7" xfId="0" applyNumberFormat="1" applyFont="1" applyBorder="1" applyAlignment="1">
      <alignment vertical="center"/>
    </xf>
    <xf numFmtId="1" fontId="27" fillId="0" borderId="7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3" fontId="3" fillId="0" borderId="0" xfId="0" applyNumberFormat="1" applyFont="1"/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2" fontId="25" fillId="0" borderId="7" xfId="0" applyNumberFormat="1" applyFont="1" applyBorder="1" applyAlignment="1">
      <alignment horizontal="center" vertical="center"/>
    </xf>
    <xf numFmtId="164" fontId="25" fillId="3" borderId="0" xfId="1" applyNumberFormat="1" applyFont="1" applyFill="1" applyBorder="1" applyAlignment="1">
      <alignment horizontal="center"/>
    </xf>
    <xf numFmtId="9" fontId="28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27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166" fontId="20" fillId="0" borderId="0" xfId="2" applyNumberFormat="1" applyFont="1" applyAlignment="1">
      <alignment horizontal="center" vertical="center"/>
    </xf>
    <xf numFmtId="166" fontId="20" fillId="0" borderId="0" xfId="0" applyNumberFormat="1" applyFont="1" applyAlignment="1">
      <alignment vertical="center" wrapText="1"/>
    </xf>
    <xf numFmtId="166" fontId="28" fillId="0" borderId="0" xfId="2" applyNumberFormat="1" applyFont="1" applyFill="1" applyBorder="1" applyAlignment="1">
      <alignment vertical="center"/>
    </xf>
    <xf numFmtId="166" fontId="28" fillId="0" borderId="0" xfId="2" applyNumberFormat="1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0" fontId="16" fillId="0" borderId="0" xfId="0" applyFont="1" applyAlignment="1">
      <alignment horizontal="left" vertical="top"/>
    </xf>
    <xf numFmtId="164" fontId="27" fillId="3" borderId="7" xfId="0" applyNumberFormat="1" applyFont="1" applyFill="1" applyBorder="1" applyAlignment="1">
      <alignment vertical="center"/>
    </xf>
    <xf numFmtId="0" fontId="0" fillId="6" borderId="7" xfId="0" applyFill="1" applyBorder="1"/>
    <xf numFmtId="0" fontId="0" fillId="6" borderId="11" xfId="0" applyFill="1" applyBorder="1"/>
    <xf numFmtId="0" fontId="16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167" fontId="3" fillId="3" borderId="5" xfId="0" applyNumberFormat="1" applyFont="1" applyFill="1" applyBorder="1"/>
    <xf numFmtId="1" fontId="16" fillId="0" borderId="0" xfId="0" applyNumberFormat="1" applyFont="1"/>
    <xf numFmtId="0" fontId="34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5" borderId="25" xfId="0" applyFill="1" applyBorder="1"/>
    <xf numFmtId="0" fontId="0" fillId="6" borderId="26" xfId="0" applyFill="1" applyBorder="1"/>
    <xf numFmtId="0" fontId="0" fillId="7" borderId="26" xfId="0" applyFill="1" applyBorder="1"/>
    <xf numFmtId="0" fontId="34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0" fillId="6" borderId="25" xfId="0" applyFill="1" applyBorder="1"/>
    <xf numFmtId="0" fontId="31" fillId="7" borderId="26" xfId="0" applyFont="1" applyFill="1" applyBorder="1"/>
    <xf numFmtId="0" fontId="31" fillId="7" borderId="25" xfId="0" applyFont="1" applyFill="1" applyBorder="1"/>
    <xf numFmtId="0" fontId="33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right" vertical="center"/>
    </xf>
    <xf numFmtId="1" fontId="27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3300"/>
      <color rgb="FFCC9900"/>
      <color rgb="FF660066"/>
      <color rgb="FFFF9900"/>
      <color rgb="FFFF0066"/>
      <color rgb="FFFF66FF"/>
      <color rgb="FF008000"/>
      <color rgb="FFFFCCFF"/>
      <color rgb="FF00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0.87735849056603854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35.122641509433961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0.00</c:formatCode>
                <c:ptCount val="1"/>
                <c:pt idx="0">
                  <c:v>1.9007233724120738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0.00</c:formatCode>
                <c:ptCount val="1"/>
                <c:pt idx="0">
                  <c:v>2.1880768271389357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31.911199800448991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biogr'!$C$21:$D$21</c:f>
              <c:strCache>
                <c:ptCount val="2"/>
                <c:pt idx="0">
                  <c:v>meses con TZM-Emtansina, n= 743</c:v>
                </c:pt>
                <c:pt idx="1">
                  <c:v>meses con TZM, n= 743</c:v>
                </c:pt>
              </c:strCache>
            </c:strRef>
          </c:cat>
          <c:val>
            <c:numRef>
              <c:f>'3 t biogr'!$C$22:$D$22</c:f>
              <c:numCache>
                <c:formatCode>0.00</c:formatCode>
                <c:ptCount val="2"/>
                <c:pt idx="0">
                  <c:v>29.169560776302351</c:v>
                </c:pt>
                <c:pt idx="1">
                  <c:v>23.451481103166497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biogr'!$C$21:$D$21</c:f>
              <c:strCache>
                <c:ptCount val="2"/>
                <c:pt idx="0">
                  <c:v>meses con TZM-Emtansina, n= 743</c:v>
                </c:pt>
                <c:pt idx="1">
                  <c:v>meses con TZM, n= 743</c:v>
                </c:pt>
              </c:strCache>
            </c:strRef>
          </c:cat>
          <c:val>
            <c:numRef>
              <c:f>'3 t biogr'!$C$23:$D$23</c:f>
              <c:numCache>
                <c:formatCode>0.00</c:formatCode>
                <c:ptCount val="2"/>
                <c:pt idx="0">
                  <c:v>5.9530807331316105</c:v>
                </c:pt>
                <c:pt idx="1">
                  <c:v>11.671160406267465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biogr'!$C$21:$D$21</c:f>
              <c:strCache>
                <c:ptCount val="2"/>
                <c:pt idx="0">
                  <c:v>meses con TZM-Emtansina, n= 743</c:v>
                </c:pt>
                <c:pt idx="1">
                  <c:v>meses con TZM, n= 743</c:v>
                </c:pt>
              </c:strCache>
            </c:strRef>
          </c:cat>
          <c:val>
            <c:numRef>
              <c:f>'3 t biogr'!$C$24:$D$24</c:f>
              <c:numCache>
                <c:formatCode>0.00</c:formatCode>
                <c:ptCount val="2"/>
                <c:pt idx="0">
                  <c:v>0.87735849056603854</c:v>
                </c:pt>
                <c:pt idx="1">
                  <c:v>0.87735849056603854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1065145</xdr:colOff>
      <xdr:row>30</xdr:row>
      <xdr:rowOff>165651</xdr:rowOff>
    </xdr:from>
    <xdr:to>
      <xdr:col>9</xdr:col>
      <xdr:colOff>496958</xdr:colOff>
      <xdr:row>53</xdr:row>
      <xdr:rowOff>33544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5958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28</xdr:row>
      <xdr:rowOff>0</xdr:rowOff>
    </xdr:from>
    <xdr:to>
      <xdr:col>4</xdr:col>
      <xdr:colOff>1333215</xdr:colOff>
      <xdr:row>55</xdr:row>
      <xdr:rowOff>13456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22794"/>
          <a:ext cx="6017274" cy="424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1054897</xdr:colOff>
      <xdr:row>48</xdr:row>
      <xdr:rowOff>13631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62600"/>
          <a:ext cx="5741197" cy="3395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180975</xdr:colOff>
      <xdr:row>3</xdr:row>
      <xdr:rowOff>47625</xdr:rowOff>
    </xdr:from>
    <xdr:to>
      <xdr:col>43</xdr:col>
      <xdr:colOff>683832</xdr:colOff>
      <xdr:row>20</xdr:row>
      <xdr:rowOff>130318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6850" y="47625"/>
          <a:ext cx="8065707" cy="4578493"/>
        </a:xfrm>
        <a:prstGeom prst="rect">
          <a:avLst/>
        </a:prstGeom>
      </xdr:spPr>
    </xdr:pic>
    <xdr:clientData/>
  </xdr:twoCellAnchor>
  <xdr:twoCellAnchor>
    <xdr:from>
      <xdr:col>5</xdr:col>
      <xdr:colOff>104775</xdr:colOff>
      <xdr:row>18</xdr:row>
      <xdr:rowOff>19050</xdr:rowOff>
    </xdr:from>
    <xdr:to>
      <xdr:col>5</xdr:col>
      <xdr:colOff>123825</xdr:colOff>
      <xdr:row>54</xdr:row>
      <xdr:rowOff>9525</xdr:rowOff>
    </xdr:to>
    <xdr:cxnSp macro="">
      <xdr:nvCxnSpPr>
        <xdr:cNvPr id="3" name="Conector recto de flecha 2"/>
        <xdr:cNvCxnSpPr/>
      </xdr:nvCxnSpPr>
      <xdr:spPr>
        <a:xfrm flipH="1">
          <a:off x="3495675" y="4086225"/>
          <a:ext cx="19050" cy="684847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114300</xdr:colOff>
      <xdr:row>53</xdr:row>
      <xdr:rowOff>180975</xdr:rowOff>
    </xdr:to>
    <xdr:cxnSp macro="">
      <xdr:nvCxnSpPr>
        <xdr:cNvPr id="5" name="Conector recto de flecha 4"/>
        <xdr:cNvCxnSpPr/>
      </xdr:nvCxnSpPr>
      <xdr:spPr>
        <a:xfrm flipH="1">
          <a:off x="6210300" y="4067175"/>
          <a:ext cx="19050" cy="684847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18</xdr:row>
      <xdr:rowOff>0</xdr:rowOff>
    </xdr:from>
    <xdr:to>
      <xdr:col>13</xdr:col>
      <xdr:colOff>104775</xdr:colOff>
      <xdr:row>53</xdr:row>
      <xdr:rowOff>180975</xdr:rowOff>
    </xdr:to>
    <xdr:cxnSp macro="">
      <xdr:nvCxnSpPr>
        <xdr:cNvPr id="8" name="Conector recto de flecha 7"/>
        <xdr:cNvCxnSpPr/>
      </xdr:nvCxnSpPr>
      <xdr:spPr>
        <a:xfrm flipH="1">
          <a:off x="5457825" y="4067175"/>
          <a:ext cx="19050" cy="6848475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18</xdr:row>
      <xdr:rowOff>0</xdr:rowOff>
    </xdr:from>
    <xdr:to>
      <xdr:col>14</xdr:col>
      <xdr:colOff>114300</xdr:colOff>
      <xdr:row>35</xdr:row>
      <xdr:rowOff>0</xdr:rowOff>
    </xdr:to>
    <xdr:cxnSp macro="">
      <xdr:nvCxnSpPr>
        <xdr:cNvPr id="10" name="Conector recto de flecha 9"/>
        <xdr:cNvCxnSpPr/>
      </xdr:nvCxnSpPr>
      <xdr:spPr>
        <a:xfrm flipH="1">
          <a:off x="5724525" y="4067175"/>
          <a:ext cx="9525" cy="3238500"/>
        </a:xfrm>
        <a:prstGeom prst="straightConnector1">
          <a:avLst/>
        </a:prstGeom>
        <a:ln w="19050">
          <a:solidFill>
            <a:srgbClr val="660066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95250</xdr:colOff>
      <xdr:row>18</xdr:row>
      <xdr:rowOff>0</xdr:rowOff>
    </xdr:from>
    <xdr:to>
      <xdr:col>24</xdr:col>
      <xdr:colOff>104776</xdr:colOff>
      <xdr:row>26</xdr:row>
      <xdr:rowOff>0</xdr:rowOff>
    </xdr:to>
    <xdr:cxnSp macro="">
      <xdr:nvCxnSpPr>
        <xdr:cNvPr id="11" name="Conector recto de flecha 10"/>
        <xdr:cNvCxnSpPr/>
      </xdr:nvCxnSpPr>
      <xdr:spPr>
        <a:xfrm flipH="1">
          <a:off x="8267700" y="4067175"/>
          <a:ext cx="9526" cy="1524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104775</xdr:colOff>
      <xdr:row>18</xdr:row>
      <xdr:rowOff>0</xdr:rowOff>
    </xdr:from>
    <xdr:to>
      <xdr:col>25</xdr:col>
      <xdr:colOff>104776</xdr:colOff>
      <xdr:row>25</xdr:row>
      <xdr:rowOff>9525</xdr:rowOff>
    </xdr:to>
    <xdr:cxnSp macro="">
      <xdr:nvCxnSpPr>
        <xdr:cNvPr id="13" name="Conector recto de flecha 12"/>
        <xdr:cNvCxnSpPr/>
      </xdr:nvCxnSpPr>
      <xdr:spPr>
        <a:xfrm flipH="1">
          <a:off x="8524875" y="4067175"/>
          <a:ext cx="1" cy="13430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3.42578125" style="2" customWidth="1"/>
    <col min="8" max="8" width="16.710937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45" t="s">
        <v>26</v>
      </c>
      <c r="B2" s="29"/>
      <c r="C2" s="29"/>
      <c r="D2" s="29"/>
      <c r="E2" s="29"/>
      <c r="F2" s="29"/>
      <c r="G2" s="29"/>
      <c r="H2" s="29"/>
      <c r="I2" s="30"/>
    </row>
    <row r="3" spans="1:13" ht="5.25" customHeight="1" x14ac:dyDescent="0.2"/>
    <row r="4" spans="1:13" ht="15" x14ac:dyDescent="0.25">
      <c r="A4" s="1" t="s">
        <v>60</v>
      </c>
    </row>
    <row r="5" spans="1:13" ht="15" x14ac:dyDescent="0.25">
      <c r="A5" s="3" t="s">
        <v>61</v>
      </c>
    </row>
    <row r="6" spans="1:13" ht="25.5" x14ac:dyDescent="0.2">
      <c r="A6" s="105" t="s">
        <v>48</v>
      </c>
      <c r="B6" s="53" t="s">
        <v>22</v>
      </c>
      <c r="C6" s="140" t="s">
        <v>63</v>
      </c>
      <c r="F6" s="54" t="s">
        <v>0</v>
      </c>
      <c r="G6" s="56" t="s">
        <v>1</v>
      </c>
    </row>
    <row r="7" spans="1:13" x14ac:dyDescent="0.2">
      <c r="A7" s="2">
        <v>1</v>
      </c>
      <c r="B7" s="4">
        <v>12084</v>
      </c>
      <c r="C7" s="4">
        <f>B7</f>
        <v>12084</v>
      </c>
      <c r="F7" s="55">
        <v>1</v>
      </c>
      <c r="G7" s="57">
        <v>36</v>
      </c>
    </row>
    <row r="8" spans="1:13" x14ac:dyDescent="0.2">
      <c r="A8" s="2">
        <v>2</v>
      </c>
      <c r="B8" s="4">
        <v>11832</v>
      </c>
      <c r="C8" s="141">
        <f>AVERAGE(B8:B9)</f>
        <v>11789.5</v>
      </c>
      <c r="F8" s="31"/>
      <c r="G8" s="32" t="s">
        <v>10</v>
      </c>
      <c r="H8" s="33">
        <f>G7*F7</f>
        <v>36</v>
      </c>
      <c r="I8" s="34" t="str">
        <f>G6</f>
        <v>meses</v>
      </c>
    </row>
    <row r="9" spans="1:13" x14ac:dyDescent="0.2">
      <c r="A9" s="2">
        <v>3</v>
      </c>
      <c r="B9" s="4">
        <v>11747</v>
      </c>
      <c r="C9" s="141">
        <f>AVERAGE(B8:B9)</f>
        <v>11789.5</v>
      </c>
      <c r="M9" s="139"/>
    </row>
    <row r="10" spans="1:13" ht="38.25" x14ac:dyDescent="0.2">
      <c r="A10" s="104"/>
      <c r="D10" s="52" t="s">
        <v>22</v>
      </c>
      <c r="E10" s="46" t="s">
        <v>25</v>
      </c>
      <c r="F10" s="7"/>
      <c r="H10" s="46" t="s">
        <v>28</v>
      </c>
      <c r="I10" s="7"/>
      <c r="M10" s="139"/>
    </row>
    <row r="11" spans="1:13" x14ac:dyDescent="0.2">
      <c r="C11" s="5" t="s">
        <v>11</v>
      </c>
      <c r="D11" s="4">
        <v>12084</v>
      </c>
      <c r="E11" s="35">
        <f>H8</f>
        <v>36</v>
      </c>
      <c r="F11" s="7" t="str">
        <f>G6</f>
        <v>meses</v>
      </c>
      <c r="H11" s="8">
        <f>G7-E11</f>
        <v>0</v>
      </c>
      <c r="I11" s="6" t="str">
        <f>G6</f>
        <v>meses</v>
      </c>
      <c r="M11" s="139"/>
    </row>
    <row r="12" spans="1:13" x14ac:dyDescent="0.2">
      <c r="C12" s="47" t="s">
        <v>64</v>
      </c>
      <c r="D12" s="141">
        <v>11789.5</v>
      </c>
      <c r="E12" s="143">
        <f>D12*E11/D11</f>
        <v>35.122641509433961</v>
      </c>
      <c r="F12" s="7" t="str">
        <f>G6</f>
        <v>meses</v>
      </c>
      <c r="H12" s="8">
        <f>G7-E12</f>
        <v>0.87735849056603854</v>
      </c>
      <c r="I12" s="6" t="str">
        <f>G6</f>
        <v>meses</v>
      </c>
    </row>
    <row r="13" spans="1:13" x14ac:dyDescent="0.2">
      <c r="C13" s="47" t="s">
        <v>65</v>
      </c>
      <c r="D13" s="141">
        <v>11789.5</v>
      </c>
      <c r="E13" s="143">
        <f>D13*E11/D11</f>
        <v>35.122641509433961</v>
      </c>
      <c r="F13" s="7" t="str">
        <f>G6</f>
        <v>meses</v>
      </c>
      <c r="H13" s="8">
        <f>G7-E13</f>
        <v>0.87735849056603854</v>
      </c>
      <c r="I13" s="8" t="str">
        <f>G6</f>
        <v>meses</v>
      </c>
    </row>
    <row r="14" spans="1:13" x14ac:dyDescent="0.2">
      <c r="I14" s="10"/>
    </row>
    <row r="15" spans="1:13" x14ac:dyDescent="0.2">
      <c r="E15" s="11" t="s">
        <v>2</v>
      </c>
      <c r="F15" s="49">
        <f>E12-E13</f>
        <v>0</v>
      </c>
      <c r="G15" s="12" t="str">
        <f>F12</f>
        <v>meses</v>
      </c>
      <c r="H15" s="12" t="s">
        <v>3</v>
      </c>
      <c r="I15" s="13">
        <f>H8</f>
        <v>36</v>
      </c>
      <c r="J15" s="14" t="str">
        <f>G6</f>
        <v>meses</v>
      </c>
    </row>
    <row r="16" spans="1:13" x14ac:dyDescent="0.2">
      <c r="E16" s="15"/>
      <c r="F16" s="50">
        <f>F15*(365.25/12)</f>
        <v>0</v>
      </c>
      <c r="G16" s="36" t="s">
        <v>4</v>
      </c>
      <c r="H16" s="16" t="s">
        <v>5</v>
      </c>
      <c r="I16" s="17">
        <f>H8</f>
        <v>36</v>
      </c>
      <c r="J16" s="18" t="str">
        <f>G6</f>
        <v>meses</v>
      </c>
    </row>
    <row r="17" spans="1:18" ht="13.5" thickBot="1" x14ac:dyDescent="0.25"/>
    <row r="18" spans="1:18" ht="15.75" customHeight="1" thickBot="1" x14ac:dyDescent="0.25">
      <c r="A18" s="186" t="s">
        <v>27</v>
      </c>
      <c r="B18" s="187"/>
      <c r="C18" s="187"/>
      <c r="D18" s="187"/>
      <c r="E18" s="188"/>
      <c r="G18" s="189" t="s">
        <v>41</v>
      </c>
      <c r="H18" s="190"/>
      <c r="I18" s="191"/>
    </row>
    <row r="19" spans="1:18" ht="25.5" x14ac:dyDescent="0.2">
      <c r="A19" s="37"/>
      <c r="B19" s="25" t="str">
        <f>C12</f>
        <v>TZM-Emtansina, n= 743</v>
      </c>
      <c r="C19" s="25" t="str">
        <f>C13</f>
        <v>TZM, n= 743</v>
      </c>
      <c r="D19" s="24"/>
      <c r="E19" s="24"/>
      <c r="G19" s="83" t="str">
        <f>C12</f>
        <v>TZM-Emtansina, n= 743</v>
      </c>
      <c r="H19" s="83" t="str">
        <f>C13</f>
        <v>TZM, n= 743</v>
      </c>
      <c r="I19" s="84"/>
      <c r="J19" s="24"/>
      <c r="K19" s="24"/>
    </row>
    <row r="20" spans="1:18" ht="38.25" x14ac:dyDescent="0.2">
      <c r="A20" s="38" t="s">
        <v>12</v>
      </c>
      <c r="B20" s="23" t="s">
        <v>14</v>
      </c>
      <c r="C20" s="39" t="s">
        <v>15</v>
      </c>
      <c r="D20" s="23" t="s">
        <v>16</v>
      </c>
      <c r="E20" s="23" t="s">
        <v>8</v>
      </c>
      <c r="G20" s="72" t="s">
        <v>42</v>
      </c>
      <c r="H20" s="72" t="s">
        <v>42</v>
      </c>
      <c r="I20" s="72" t="s">
        <v>43</v>
      </c>
    </row>
    <row r="21" spans="1:18" x14ac:dyDescent="0.2">
      <c r="A21" s="40" t="str">
        <f>CONCATENATE(G7," ",G6)</f>
        <v>36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3" t="s">
        <v>1</v>
      </c>
      <c r="H21" s="83" t="s">
        <v>1</v>
      </c>
      <c r="I21" s="83" t="s">
        <v>1</v>
      </c>
    </row>
    <row r="22" spans="1:18" s="44" customFormat="1" ht="5.25" customHeight="1" x14ac:dyDescent="0.2">
      <c r="A22" s="42"/>
      <c r="B22" s="43"/>
      <c r="C22" s="43"/>
      <c r="D22" s="43"/>
      <c r="E22" s="43"/>
      <c r="F22" s="2"/>
      <c r="G22" s="84"/>
      <c r="H22" s="42"/>
      <c r="I22" s="42"/>
    </row>
    <row r="23" spans="1:18" ht="16.5" customHeight="1" x14ac:dyDescent="0.2">
      <c r="A23" s="28" t="str">
        <f>A6</f>
        <v>Supervivencia global</v>
      </c>
      <c r="B23" s="142">
        <f>E12</f>
        <v>35.122641509433961</v>
      </c>
      <c r="C23" s="142">
        <f>E13</f>
        <v>35.122641509433961</v>
      </c>
      <c r="D23" s="19">
        <f>F15</f>
        <v>0</v>
      </c>
      <c r="E23" s="20">
        <f>F16</f>
        <v>0</v>
      </c>
      <c r="G23" s="85" t="s">
        <v>44</v>
      </c>
      <c r="H23" s="85" t="s">
        <v>44</v>
      </c>
      <c r="I23" s="86" t="s">
        <v>49</v>
      </c>
      <c r="L23" s="44"/>
      <c r="M23" s="44"/>
      <c r="N23" s="44"/>
      <c r="O23" s="44"/>
      <c r="P23" s="44"/>
    </row>
    <row r="24" spans="1:18" ht="3.75" customHeight="1" x14ac:dyDescent="0.2">
      <c r="A24" s="21"/>
      <c r="B24" s="22"/>
      <c r="C24" s="22"/>
      <c r="D24" s="22"/>
      <c r="L24" s="44"/>
      <c r="M24" s="44"/>
      <c r="N24" s="44"/>
      <c r="O24" s="44"/>
      <c r="P24" s="44"/>
    </row>
    <row r="25" spans="1:18" ht="18" customHeight="1" x14ac:dyDescent="0.2">
      <c r="A25" s="192" t="s">
        <v>51</v>
      </c>
      <c r="B25" s="193"/>
      <c r="C25" s="193"/>
      <c r="D25" s="193"/>
      <c r="E25" s="194"/>
      <c r="L25" s="44"/>
      <c r="M25" s="44"/>
      <c r="N25" s="44"/>
      <c r="O25" s="44"/>
      <c r="P25" s="44"/>
    </row>
    <row r="26" spans="1:18" x14ac:dyDescent="0.2">
      <c r="A26" s="117"/>
      <c r="B26" s="119"/>
      <c r="C26" s="119"/>
      <c r="D26" s="117"/>
      <c r="E26" s="117"/>
      <c r="H26" s="5" t="str">
        <f>F11</f>
        <v>meses</v>
      </c>
      <c r="K26" s="5" t="s">
        <v>4</v>
      </c>
      <c r="L26" s="44"/>
      <c r="M26" s="44"/>
      <c r="N26" s="44"/>
      <c r="O26" s="44"/>
      <c r="P26" s="44"/>
    </row>
    <row r="27" spans="1:18" x14ac:dyDescent="0.2">
      <c r="A27" s="117"/>
      <c r="B27" s="117"/>
      <c r="C27" s="117"/>
      <c r="D27" s="117"/>
      <c r="E27" s="117"/>
      <c r="G27" s="87" t="s">
        <v>19</v>
      </c>
      <c r="H27" s="88">
        <f>G7-H28-H29</f>
        <v>0.87735849056603854</v>
      </c>
      <c r="I27" s="89">
        <f>H27/H30</f>
        <v>2.4371069182389959E-2</v>
      </c>
      <c r="J27" s="88"/>
      <c r="K27" s="90">
        <f>H27*365.25/12</f>
        <v>26.704599056603797</v>
      </c>
      <c r="L27" s="44"/>
      <c r="M27" s="44"/>
      <c r="N27" s="44"/>
      <c r="O27" s="44"/>
      <c r="P27" s="44"/>
      <c r="R27" s="124"/>
    </row>
    <row r="28" spans="1:18" x14ac:dyDescent="0.2">
      <c r="A28" s="117"/>
      <c r="B28" s="118"/>
      <c r="C28" s="118"/>
      <c r="D28" s="117"/>
      <c r="E28" s="117"/>
      <c r="F28" s="91"/>
      <c r="G28" s="92" t="s">
        <v>17</v>
      </c>
      <c r="H28" s="93">
        <f>D23</f>
        <v>0</v>
      </c>
      <c r="I28" s="94">
        <f>H28/H30</f>
        <v>0</v>
      </c>
      <c r="J28" s="10"/>
      <c r="K28" s="95">
        <f t="shared" ref="K28:K30" si="0">H28*365.25/12</f>
        <v>0</v>
      </c>
      <c r="L28" s="44"/>
      <c r="M28" s="44"/>
      <c r="N28" s="44"/>
      <c r="O28" s="44"/>
      <c r="P28" s="44"/>
    </row>
    <row r="29" spans="1:18" x14ac:dyDescent="0.2">
      <c r="A29" s="117"/>
      <c r="B29" s="118"/>
      <c r="C29" s="118"/>
      <c r="D29" s="117"/>
      <c r="E29" s="117"/>
      <c r="F29" s="110"/>
      <c r="G29" s="111" t="s">
        <v>18</v>
      </c>
      <c r="H29" s="112">
        <f>C23</f>
        <v>35.122641509433961</v>
      </c>
      <c r="I29" s="113">
        <f>H29/H30</f>
        <v>0.97562893081761004</v>
      </c>
      <c r="J29" s="115"/>
      <c r="K29" s="114">
        <f t="shared" si="0"/>
        <v>1069.0454009433963</v>
      </c>
      <c r="L29" s="44"/>
      <c r="M29" s="44"/>
      <c r="N29" s="44"/>
      <c r="O29" s="44"/>
      <c r="P29" s="44"/>
    </row>
    <row r="30" spans="1:18" x14ac:dyDescent="0.2">
      <c r="A30" s="117"/>
      <c r="B30" s="118"/>
      <c r="C30" s="118"/>
      <c r="D30" s="117"/>
      <c r="E30" s="117"/>
      <c r="F30" s="5"/>
      <c r="G30" s="5"/>
      <c r="H30" s="51">
        <f>SUM(H27:H29)</f>
        <v>36</v>
      </c>
      <c r="K30" s="100">
        <f t="shared" si="0"/>
        <v>1095.75</v>
      </c>
      <c r="L30" s="44"/>
      <c r="M30" s="44"/>
      <c r="N30" s="44"/>
      <c r="O30" s="44"/>
      <c r="P30" s="44"/>
    </row>
    <row r="31" spans="1:18" x14ac:dyDescent="0.2">
      <c r="A31" s="117"/>
      <c r="B31" s="118"/>
      <c r="C31" s="118"/>
      <c r="D31" s="117"/>
      <c r="E31" s="117"/>
      <c r="H31" s="10"/>
      <c r="L31" s="44"/>
      <c r="M31" s="44"/>
      <c r="N31" s="44"/>
      <c r="O31" s="44"/>
      <c r="P31" s="44"/>
    </row>
    <row r="32" spans="1:18" x14ac:dyDescent="0.2">
      <c r="A32" s="117"/>
      <c r="B32" s="118"/>
      <c r="C32" s="118"/>
      <c r="D32" s="117"/>
      <c r="E32" s="117"/>
      <c r="L32" s="44"/>
      <c r="M32" s="44"/>
      <c r="N32" s="44"/>
      <c r="O32" s="44"/>
      <c r="P32" s="44"/>
    </row>
    <row r="33" spans="1:16" x14ac:dyDescent="0.2">
      <c r="A33" s="117"/>
      <c r="D33" s="117"/>
      <c r="E33" s="117"/>
      <c r="L33" s="44"/>
      <c r="M33" s="44"/>
      <c r="N33" s="44"/>
      <c r="O33" s="44"/>
      <c r="P33" s="44"/>
    </row>
    <row r="34" spans="1:16" x14ac:dyDescent="0.2">
      <c r="A34" s="117"/>
      <c r="B34" s="118"/>
      <c r="C34" s="118"/>
      <c r="D34" s="117"/>
      <c r="E34" s="117"/>
    </row>
    <row r="35" spans="1:16" x14ac:dyDescent="0.2">
      <c r="B35" s="116"/>
      <c r="C35" s="116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ignoredErrors>
    <ignoredError sqref="C8:C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0.7109375" style="2" customWidth="1"/>
    <col min="6" max="6" width="17.5703125" style="2" customWidth="1"/>
    <col min="7" max="7" width="13.28515625" style="2" customWidth="1"/>
    <col min="8" max="8" width="14.42578125" style="2" customWidth="1"/>
    <col min="9" max="9" width="18.57031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5" t="s">
        <v>9</v>
      </c>
      <c r="B2" s="29"/>
      <c r="C2" s="29"/>
      <c r="D2" s="29"/>
      <c r="E2" s="29"/>
      <c r="F2" s="29"/>
      <c r="G2" s="29"/>
      <c r="H2" s="29"/>
      <c r="I2" s="30"/>
    </row>
    <row r="3" spans="1:10" ht="5.25" customHeight="1" x14ac:dyDescent="0.2"/>
    <row r="4" spans="1:10" ht="15" x14ac:dyDescent="0.25">
      <c r="A4" s="1" t="s">
        <v>60</v>
      </c>
    </row>
    <row r="5" spans="1:10" ht="15" x14ac:dyDescent="0.25">
      <c r="A5" s="3" t="s">
        <v>61</v>
      </c>
    </row>
    <row r="6" spans="1:10" ht="25.5" x14ac:dyDescent="0.2">
      <c r="A6" s="108" t="s">
        <v>62</v>
      </c>
      <c r="B6" s="107" t="s">
        <v>22</v>
      </c>
      <c r="C6" s="138"/>
      <c r="F6" s="54" t="s">
        <v>0</v>
      </c>
      <c r="G6" s="56" t="s">
        <v>1</v>
      </c>
    </row>
    <row r="7" spans="1:10" x14ac:dyDescent="0.2">
      <c r="A7" s="2">
        <v>1</v>
      </c>
      <c r="B7" s="4">
        <v>12027</v>
      </c>
      <c r="C7" s="138"/>
      <c r="F7" s="55">
        <v>1</v>
      </c>
      <c r="G7" s="57">
        <v>36</v>
      </c>
    </row>
    <row r="8" spans="1:10" x14ac:dyDescent="0.2">
      <c r="A8" s="2">
        <v>2</v>
      </c>
      <c r="B8" s="4">
        <v>11392</v>
      </c>
      <c r="C8" s="138"/>
      <c r="F8" s="31"/>
      <c r="G8" s="32" t="s">
        <v>10</v>
      </c>
      <c r="H8" s="33">
        <f>G7*F7</f>
        <v>36</v>
      </c>
      <c r="I8" s="34" t="str">
        <f>G6</f>
        <v>meses</v>
      </c>
    </row>
    <row r="9" spans="1:10" x14ac:dyDescent="0.2">
      <c r="A9" s="2">
        <v>3</v>
      </c>
      <c r="B9" s="4">
        <v>10661</v>
      </c>
      <c r="C9" s="138"/>
    </row>
    <row r="10" spans="1:10" ht="38.25" x14ac:dyDescent="0.2">
      <c r="D10" s="52" t="s">
        <v>22</v>
      </c>
      <c r="E10" s="46" t="s">
        <v>23</v>
      </c>
      <c r="F10" s="7"/>
      <c r="G10" s="27"/>
      <c r="H10" s="48" t="s">
        <v>24</v>
      </c>
      <c r="I10" s="7"/>
    </row>
    <row r="11" spans="1:10" x14ac:dyDescent="0.2">
      <c r="C11" s="5" t="s">
        <v>11</v>
      </c>
      <c r="D11" s="6">
        <f>B7</f>
        <v>12027</v>
      </c>
      <c r="E11" s="35">
        <f>H8</f>
        <v>36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47" t="s">
        <v>64</v>
      </c>
      <c r="D12" s="6">
        <f>B8</f>
        <v>11392</v>
      </c>
      <c r="E12" s="9">
        <f>D12*E11/D11</f>
        <v>34.099276627587926</v>
      </c>
      <c r="F12" s="7" t="str">
        <f>G6</f>
        <v>meses</v>
      </c>
      <c r="H12" s="8">
        <f>G7-E12</f>
        <v>1.9007233724120738</v>
      </c>
      <c r="I12" s="6" t="str">
        <f>G6</f>
        <v>meses</v>
      </c>
    </row>
    <row r="13" spans="1:10" x14ac:dyDescent="0.2">
      <c r="C13" s="47" t="s">
        <v>65</v>
      </c>
      <c r="D13" s="6">
        <f>B9</f>
        <v>10661</v>
      </c>
      <c r="E13" s="9">
        <f>D13*E11/D11</f>
        <v>31.911199800448991</v>
      </c>
      <c r="F13" s="7" t="str">
        <f>G6</f>
        <v>meses</v>
      </c>
      <c r="H13" s="8">
        <f>G7-E13</f>
        <v>4.0888001995510095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49">
        <f>E12-E13</f>
        <v>2.1880768271389357</v>
      </c>
      <c r="G15" s="12" t="str">
        <f>F12</f>
        <v>meses</v>
      </c>
      <c r="H15" s="12" t="s">
        <v>3</v>
      </c>
      <c r="I15" s="13">
        <f>H8</f>
        <v>36</v>
      </c>
      <c r="J15" s="14" t="str">
        <f>G6</f>
        <v>meses</v>
      </c>
    </row>
    <row r="16" spans="1:10" x14ac:dyDescent="0.2">
      <c r="E16" s="15"/>
      <c r="F16" s="171">
        <f>F15*(365.25/12)</f>
        <v>66.59958842604135</v>
      </c>
      <c r="G16" s="36" t="s">
        <v>4</v>
      </c>
      <c r="H16" s="16" t="s">
        <v>5</v>
      </c>
      <c r="I16" s="17">
        <f>H8</f>
        <v>36</v>
      </c>
      <c r="J16" s="18" t="str">
        <f>G6</f>
        <v>meses</v>
      </c>
    </row>
    <row r="17" spans="1:11" ht="13.5" thickBot="1" x14ac:dyDescent="0.25"/>
    <row r="18" spans="1:11" ht="26.25" customHeight="1" thickBot="1" x14ac:dyDescent="0.25">
      <c r="A18" s="186" t="s">
        <v>13</v>
      </c>
      <c r="B18" s="187"/>
      <c r="C18" s="187"/>
      <c r="D18" s="187"/>
      <c r="E18" s="188"/>
      <c r="F18" s="101"/>
      <c r="G18" s="189" t="s">
        <v>45</v>
      </c>
      <c r="H18" s="190"/>
      <c r="I18" s="191"/>
    </row>
    <row r="19" spans="1:11" ht="25.5" x14ac:dyDescent="0.2">
      <c r="A19" s="37"/>
      <c r="B19" s="25" t="str">
        <f>C12</f>
        <v>TZM-Emtansina, n= 743</v>
      </c>
      <c r="C19" s="25" t="str">
        <f>C13</f>
        <v>TZM, n= 743</v>
      </c>
      <c r="D19" s="24"/>
      <c r="E19" s="24"/>
      <c r="F19" s="24"/>
      <c r="G19" s="83" t="str">
        <f>C12</f>
        <v>TZM-Emtansina, n= 743</v>
      </c>
      <c r="H19" s="83" t="str">
        <f>C13</f>
        <v>TZM, n= 743</v>
      </c>
      <c r="I19" s="84"/>
      <c r="J19" s="24"/>
      <c r="K19" s="24"/>
    </row>
    <row r="20" spans="1:11" ht="25.5" x14ac:dyDescent="0.2">
      <c r="A20" s="38" t="s">
        <v>12</v>
      </c>
      <c r="B20" s="23" t="s">
        <v>7</v>
      </c>
      <c r="C20" s="39" t="s">
        <v>7</v>
      </c>
      <c r="D20" s="23" t="s">
        <v>8</v>
      </c>
      <c r="E20" s="23" t="s">
        <v>8</v>
      </c>
      <c r="G20" s="72" t="s">
        <v>46</v>
      </c>
      <c r="H20" s="72" t="s">
        <v>46</v>
      </c>
      <c r="I20" s="72" t="s">
        <v>47</v>
      </c>
    </row>
    <row r="21" spans="1:11" x14ac:dyDescent="0.2">
      <c r="A21" s="40" t="str">
        <f>CONCATENATE(G7," ",G6)</f>
        <v>36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3" t="s">
        <v>1</v>
      </c>
      <c r="H21" s="83" t="s">
        <v>1</v>
      </c>
      <c r="I21" s="83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4"/>
      <c r="H22" s="42"/>
      <c r="I22" s="42"/>
    </row>
    <row r="23" spans="1:11" ht="27" customHeight="1" x14ac:dyDescent="0.2">
      <c r="A23" s="28" t="str">
        <f>A6</f>
        <v xml:space="preserve">Supervivencia libre de enfermedad invasiva </v>
      </c>
      <c r="B23" s="19">
        <f>E12</f>
        <v>34.099276627587926</v>
      </c>
      <c r="C23" s="19">
        <f>E13</f>
        <v>31.911199800448991</v>
      </c>
      <c r="D23" s="19">
        <f>F15</f>
        <v>2.1880768271389357</v>
      </c>
      <c r="E23" s="20">
        <f>F16</f>
        <v>66.59958842604135</v>
      </c>
      <c r="F23" s="109"/>
      <c r="G23" s="85" t="s">
        <v>44</v>
      </c>
      <c r="H23" s="85" t="s">
        <v>44</v>
      </c>
      <c r="I23" s="86" t="s">
        <v>49</v>
      </c>
    </row>
    <row r="24" spans="1:11" ht="3.75" customHeight="1" x14ac:dyDescent="0.2">
      <c r="A24" s="21"/>
      <c r="B24" s="22"/>
      <c r="C24" s="22"/>
      <c r="D24" s="22"/>
      <c r="G24" s="102"/>
      <c r="H24" s="103"/>
      <c r="I24" s="103"/>
    </row>
    <row r="25" spans="1:11" ht="30" customHeight="1" x14ac:dyDescent="0.2">
      <c r="A25" s="192" t="s">
        <v>6</v>
      </c>
      <c r="B25" s="193"/>
      <c r="C25" s="193"/>
      <c r="D25" s="193"/>
      <c r="E25" s="194"/>
      <c r="I25" s="10"/>
    </row>
    <row r="26" spans="1:11" ht="17.25" customHeight="1" x14ac:dyDescent="0.2">
      <c r="A26" s="21"/>
      <c r="B26" s="21"/>
      <c r="C26" s="21"/>
      <c r="D26" s="21"/>
      <c r="E26" s="21"/>
      <c r="H26" s="5" t="str">
        <f>F11</f>
        <v>meses</v>
      </c>
      <c r="K26" s="5" t="s">
        <v>4</v>
      </c>
    </row>
    <row r="27" spans="1:11" x14ac:dyDescent="0.2">
      <c r="G27" s="87" t="s">
        <v>19</v>
      </c>
      <c r="H27" s="88">
        <f>G7-H28-H29</f>
        <v>1.9007233724120738</v>
      </c>
      <c r="I27" s="89">
        <f>H27/H30</f>
        <v>5.2797871455890939E-2</v>
      </c>
      <c r="K27" s="90">
        <f>H27*365.25/12</f>
        <v>57.853267647792499</v>
      </c>
    </row>
    <row r="28" spans="1:11" x14ac:dyDescent="0.2">
      <c r="G28" s="92" t="s">
        <v>21</v>
      </c>
      <c r="H28" s="93">
        <f>D23</f>
        <v>2.1880768271389357</v>
      </c>
      <c r="I28" s="94">
        <f>H28/H30</f>
        <v>6.0779911864970435E-2</v>
      </c>
      <c r="K28" s="95">
        <f t="shared" ref="K28:K30" si="0">H28*365.25/12</f>
        <v>66.599588426041365</v>
      </c>
    </row>
    <row r="29" spans="1:11" x14ac:dyDescent="0.2">
      <c r="G29" s="96" t="s">
        <v>20</v>
      </c>
      <c r="H29" s="97">
        <f>C23</f>
        <v>31.911199800448991</v>
      </c>
      <c r="I29" s="98">
        <f>H29/H30</f>
        <v>0.88642221667913867</v>
      </c>
      <c r="K29" s="99">
        <f t="shared" si="0"/>
        <v>971.29714392616609</v>
      </c>
    </row>
    <row r="30" spans="1:11" x14ac:dyDescent="0.2">
      <c r="H30" s="51">
        <f>SUM(H27:H29)</f>
        <v>36</v>
      </c>
      <c r="K30" s="100">
        <f t="shared" si="0"/>
        <v>1095.75</v>
      </c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19.7109375" customWidth="1"/>
    <col min="2" max="2" width="16.42578125" customWidth="1"/>
    <col min="3" max="3" width="19.140625" customWidth="1"/>
    <col min="4" max="4" width="20.42578125" customWidth="1"/>
    <col min="5" max="5" width="4.5703125" customWidth="1"/>
    <col min="7" max="7" width="11.5703125" customWidth="1"/>
  </cols>
  <sheetData>
    <row r="1" spans="1:10" ht="6" customHeight="1" thickBot="1" x14ac:dyDescent="0.3"/>
    <row r="2" spans="1:10" ht="32.25" customHeight="1" thickBot="1" x14ac:dyDescent="0.3">
      <c r="A2" s="195" t="s">
        <v>29</v>
      </c>
      <c r="B2" s="196"/>
      <c r="C2" s="196"/>
      <c r="D2" s="196"/>
      <c r="E2" s="196"/>
      <c r="F2" s="196"/>
      <c r="G2" s="196"/>
      <c r="H2" s="196"/>
      <c r="I2" s="196"/>
      <c r="J2" s="197"/>
    </row>
    <row r="3" spans="1:10" ht="30" customHeight="1" x14ac:dyDescent="0.25">
      <c r="A3" s="198" t="s">
        <v>30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9.75" customHeight="1" x14ac:dyDescent="0.25"/>
    <row r="5" spans="1:10" x14ac:dyDescent="0.25">
      <c r="A5" s="1" t="s">
        <v>60</v>
      </c>
    </row>
    <row r="6" spans="1:10" s="58" customFormat="1" ht="15.75" thickBot="1" x14ac:dyDescent="0.3">
      <c r="A6" s="3" t="s">
        <v>61</v>
      </c>
      <c r="B6" s="1"/>
      <c r="C6" s="1"/>
    </row>
    <row r="7" spans="1:10" ht="26.25" thickBot="1" x14ac:dyDescent="0.3">
      <c r="B7" s="2"/>
      <c r="C7" s="59" t="s">
        <v>31</v>
      </c>
      <c r="D7" s="59" t="s">
        <v>32</v>
      </c>
      <c r="G7" s="54" t="s">
        <v>0</v>
      </c>
      <c r="H7" s="56" t="s">
        <v>1</v>
      </c>
      <c r="I7" s="2"/>
      <c r="J7" s="2"/>
    </row>
    <row r="8" spans="1:10" x14ac:dyDescent="0.25">
      <c r="B8" s="60" t="s">
        <v>11</v>
      </c>
      <c r="C8" s="106">
        <v>7832</v>
      </c>
      <c r="D8" s="4">
        <v>12084</v>
      </c>
      <c r="G8" s="55">
        <v>1</v>
      </c>
      <c r="H8" s="57">
        <v>36</v>
      </c>
      <c r="I8" s="2"/>
      <c r="J8" s="2"/>
    </row>
    <row r="9" spans="1:10" x14ac:dyDescent="0.25">
      <c r="B9" s="61" t="s">
        <v>64</v>
      </c>
      <c r="C9" s="106">
        <v>6346</v>
      </c>
      <c r="D9" s="141">
        <v>11789.5</v>
      </c>
      <c r="G9" s="31"/>
      <c r="H9" s="32" t="s">
        <v>10</v>
      </c>
      <c r="I9" s="33">
        <f>H8*G8</f>
        <v>36</v>
      </c>
      <c r="J9" s="34" t="str">
        <f>H7</f>
        <v>meses</v>
      </c>
    </row>
    <row r="10" spans="1:10" x14ac:dyDescent="0.25">
      <c r="B10" s="61" t="s">
        <v>65</v>
      </c>
      <c r="C10" s="106">
        <v>5102</v>
      </c>
      <c r="D10" s="141">
        <v>11789.5</v>
      </c>
    </row>
    <row r="11" spans="1:10" ht="15.75" thickBot="1" x14ac:dyDescent="0.3"/>
    <row r="12" spans="1:10" x14ac:dyDescent="0.25">
      <c r="B12" s="2"/>
      <c r="C12" s="62" t="s">
        <v>33</v>
      </c>
      <c r="D12" s="62" t="s">
        <v>34</v>
      </c>
    </row>
    <row r="13" spans="1:10" ht="15.75" thickBot="1" x14ac:dyDescent="0.3">
      <c r="B13" s="2"/>
      <c r="C13" s="63" t="s">
        <v>1</v>
      </c>
      <c r="D13" s="64" t="s">
        <v>1</v>
      </c>
    </row>
    <row r="14" spans="1:10" s="65" customFormat="1" ht="20.25" customHeight="1" x14ac:dyDescent="0.25">
      <c r="B14" s="66" t="s">
        <v>11</v>
      </c>
      <c r="C14" s="67">
        <f>I9</f>
        <v>36</v>
      </c>
      <c r="D14" s="67">
        <f>I9</f>
        <v>36</v>
      </c>
    </row>
    <row r="15" spans="1:10" x14ac:dyDescent="0.25">
      <c r="B15" s="68" t="str">
        <f>B9</f>
        <v>TZM-Emtansina, n= 743</v>
      </c>
      <c r="C15" s="69">
        <f>C9*C14/C8</f>
        <v>29.169560776302351</v>
      </c>
      <c r="D15" s="69">
        <f>D9*D14/D8</f>
        <v>35.122641509433961</v>
      </c>
    </row>
    <row r="16" spans="1:10" x14ac:dyDescent="0.25">
      <c r="B16" s="68" t="str">
        <f>B10</f>
        <v>TZM, n= 743</v>
      </c>
      <c r="C16" s="69">
        <f>C10*C14/C8</f>
        <v>23.451481103166497</v>
      </c>
      <c r="D16" s="69">
        <f>D10*D14/D8</f>
        <v>35.122641509433961</v>
      </c>
    </row>
    <row r="17" spans="1:12" x14ac:dyDescent="0.25">
      <c r="A17" s="70"/>
      <c r="B17" s="70"/>
      <c r="C17" s="71"/>
      <c r="D17" s="71"/>
      <c r="E17" s="70"/>
      <c r="F17" s="70"/>
      <c r="G17" s="70"/>
      <c r="H17" s="70"/>
      <c r="I17" s="70"/>
      <c r="J17" s="70"/>
      <c r="K17" s="70"/>
      <c r="L17" s="70"/>
    </row>
    <row r="18" spans="1:12" ht="44.25" customHeight="1" x14ac:dyDescent="0.25">
      <c r="A18" s="199" t="s">
        <v>35</v>
      </c>
      <c r="B18" s="200"/>
      <c r="C18" s="200"/>
      <c r="D18" s="201"/>
      <c r="E18" s="70"/>
      <c r="F18" s="70"/>
      <c r="G18" s="70"/>
      <c r="H18" s="70"/>
      <c r="I18" s="70"/>
      <c r="J18" s="70"/>
      <c r="K18" s="70"/>
      <c r="L18" s="70"/>
    </row>
    <row r="19" spans="1:12" x14ac:dyDescent="0.25">
      <c r="A19" s="37"/>
      <c r="B19" s="70"/>
      <c r="C19" s="72" t="str">
        <f>B9</f>
        <v>TZM-Emtansina, n= 743</v>
      </c>
      <c r="D19" s="72" t="str">
        <f>B10</f>
        <v>TZM, n= 743</v>
      </c>
      <c r="E19" s="70"/>
      <c r="F19" s="70"/>
      <c r="G19" s="70"/>
      <c r="H19" s="70"/>
      <c r="I19" s="70"/>
      <c r="J19" s="70"/>
      <c r="K19" s="70"/>
      <c r="L19" s="70"/>
    </row>
    <row r="20" spans="1:12" x14ac:dyDescent="0.25">
      <c r="A20" s="38" t="s">
        <v>12</v>
      </c>
      <c r="B20" s="70"/>
      <c r="C20" s="73" t="s">
        <v>36</v>
      </c>
      <c r="D20" s="73" t="s">
        <v>36</v>
      </c>
      <c r="E20" s="70"/>
      <c r="F20" s="70"/>
      <c r="G20" s="70"/>
      <c r="H20" s="70"/>
      <c r="I20" s="70"/>
      <c r="J20" s="70"/>
      <c r="K20" s="70"/>
      <c r="L20" s="70"/>
    </row>
    <row r="21" spans="1:12" ht="24" customHeight="1" x14ac:dyDescent="0.25">
      <c r="A21" s="40" t="str">
        <f>CONCATENATE(H8," ",H7)</f>
        <v>36 meses</v>
      </c>
      <c r="B21" s="70"/>
      <c r="C21" s="82" t="str">
        <f>CONCATENATE(H7," ","con"," ",B15)</f>
        <v>meses con TZM-Emtansina, n= 743</v>
      </c>
      <c r="D21" s="82" t="str">
        <f>CONCATENATE(H7," ","con"," ",B16)</f>
        <v>meses con TZM, n= 743</v>
      </c>
      <c r="E21" s="70"/>
      <c r="F21" s="70"/>
      <c r="G21" s="70"/>
      <c r="H21" s="70"/>
      <c r="I21" s="70"/>
      <c r="J21" s="70"/>
      <c r="K21" s="70"/>
      <c r="L21" s="70"/>
    </row>
    <row r="22" spans="1:12" x14ac:dyDescent="0.25">
      <c r="A22" s="70"/>
      <c r="B22" s="74" t="s">
        <v>37</v>
      </c>
      <c r="C22" s="75">
        <f>C15</f>
        <v>29.169560776302351</v>
      </c>
      <c r="D22" s="75">
        <f>C16</f>
        <v>23.451481103166497</v>
      </c>
      <c r="E22" s="70"/>
      <c r="F22" s="70"/>
      <c r="G22" s="70"/>
      <c r="H22" s="70"/>
      <c r="I22" s="70"/>
      <c r="J22" s="70"/>
      <c r="K22" s="70"/>
      <c r="L22" s="70"/>
    </row>
    <row r="23" spans="1:12" x14ac:dyDescent="0.25">
      <c r="A23" s="70"/>
      <c r="B23" s="76" t="s">
        <v>38</v>
      </c>
      <c r="C23" s="77">
        <f>D15-C15</f>
        <v>5.9530807331316105</v>
      </c>
      <c r="D23" s="77">
        <f>D16-C16</f>
        <v>11.671160406267465</v>
      </c>
      <c r="E23" s="70"/>
      <c r="F23" s="70"/>
      <c r="G23" s="70"/>
      <c r="H23" s="70"/>
      <c r="I23" s="70"/>
      <c r="J23" s="70"/>
      <c r="K23" s="70"/>
      <c r="L23" s="70"/>
    </row>
    <row r="24" spans="1:12" x14ac:dyDescent="0.25">
      <c r="A24" s="70"/>
      <c r="B24" s="78" t="s">
        <v>39</v>
      </c>
      <c r="C24" s="79">
        <f>D14-D15</f>
        <v>0.87735849056603854</v>
      </c>
      <c r="D24" s="79">
        <f>D14-D16</f>
        <v>0.87735849056603854</v>
      </c>
      <c r="E24" s="70"/>
      <c r="F24" s="70"/>
      <c r="G24" s="70"/>
      <c r="H24" s="70"/>
      <c r="I24" s="70"/>
      <c r="J24" s="70"/>
      <c r="K24" s="70"/>
      <c r="L24" s="70"/>
    </row>
    <row r="25" spans="1:12" x14ac:dyDescent="0.25">
      <c r="A25" s="80" t="s">
        <v>40</v>
      </c>
      <c r="B25" s="70"/>
      <c r="C25" s="81">
        <f>SUM(C22:C24)</f>
        <v>36</v>
      </c>
      <c r="D25" s="81">
        <f>SUM(D22:D24)</f>
        <v>36</v>
      </c>
      <c r="E25" s="70"/>
      <c r="F25" s="70"/>
      <c r="G25" s="70"/>
      <c r="H25" s="70"/>
      <c r="I25" s="70"/>
      <c r="J25" s="70"/>
      <c r="K25" s="70"/>
      <c r="L25" s="70"/>
    </row>
    <row r="26" spans="1:12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x14ac:dyDescent="0.25">
      <c r="A40" s="70"/>
      <c r="B40" s="70"/>
      <c r="C40" s="70"/>
      <c r="D40" s="70"/>
      <c r="E40" s="70"/>
    </row>
    <row r="41" spans="1:12" x14ac:dyDescent="0.25">
      <c r="A41" s="70"/>
      <c r="B41" s="70"/>
      <c r="C41" s="70"/>
      <c r="D41" s="70"/>
      <c r="E41" s="70"/>
    </row>
    <row r="42" spans="1:12" x14ac:dyDescent="0.25">
      <c r="A42" s="70"/>
      <c r="B42" s="70"/>
      <c r="C42" s="70"/>
      <c r="D42" s="70"/>
      <c r="E42" s="70"/>
    </row>
    <row r="43" spans="1:12" x14ac:dyDescent="0.25">
      <c r="A43" s="70"/>
      <c r="B43" s="70"/>
      <c r="C43" s="70"/>
      <c r="D43" s="70"/>
      <c r="E43" s="70"/>
    </row>
    <row r="44" spans="1:12" x14ac:dyDescent="0.25">
      <c r="A44" s="70"/>
      <c r="B44" s="70"/>
      <c r="C44" s="70"/>
      <c r="D44" s="70"/>
      <c r="E44" s="70"/>
    </row>
    <row r="45" spans="1:12" x14ac:dyDescent="0.25">
      <c r="A45" s="70"/>
      <c r="B45" s="70"/>
      <c r="C45" s="70"/>
      <c r="D45" s="70"/>
      <c r="E45" s="70"/>
    </row>
    <row r="46" spans="1:12" x14ac:dyDescent="0.25">
      <c r="A46" s="70"/>
      <c r="B46" s="70"/>
      <c r="C46" s="70"/>
      <c r="D46" s="70"/>
      <c r="E46" s="70"/>
    </row>
    <row r="47" spans="1:12" x14ac:dyDescent="0.25">
      <c r="A47" s="70"/>
      <c r="B47" s="70"/>
      <c r="C47" s="70"/>
      <c r="D47" s="70"/>
      <c r="E47" s="70"/>
    </row>
    <row r="48" spans="1:12" ht="6.75" customHeight="1" x14ac:dyDescent="0.25">
      <c r="A48" s="70"/>
      <c r="B48" s="70"/>
      <c r="C48" s="70"/>
      <c r="D48" s="70"/>
      <c r="E48" s="70"/>
    </row>
    <row r="49" spans="1:5" x14ac:dyDescent="0.25">
      <c r="A49" s="70"/>
      <c r="B49" s="70"/>
      <c r="C49" s="70"/>
      <c r="D49" s="70"/>
      <c r="E49" s="70"/>
    </row>
    <row r="50" spans="1:5" x14ac:dyDescent="0.25">
      <c r="A50" s="70"/>
      <c r="B50" s="70"/>
      <c r="C50" s="70"/>
      <c r="D50" s="70"/>
      <c r="E50" s="70"/>
    </row>
    <row r="51" spans="1:5" x14ac:dyDescent="0.25">
      <c r="A51" s="70"/>
      <c r="B51" s="70"/>
      <c r="C51" s="70"/>
      <c r="D51" s="70"/>
      <c r="E51" s="70"/>
    </row>
    <row r="52" spans="1:5" x14ac:dyDescent="0.25">
      <c r="A52" s="70"/>
      <c r="B52" s="70"/>
      <c r="C52" s="70"/>
      <c r="D52" s="70"/>
      <c r="E52" s="70"/>
    </row>
    <row r="53" spans="1:5" x14ac:dyDescent="0.25">
      <c r="A53" s="70"/>
      <c r="B53" s="70"/>
      <c r="C53" s="70"/>
      <c r="D53" s="70"/>
      <c r="E53" s="70"/>
    </row>
    <row r="54" spans="1:5" x14ac:dyDescent="0.25">
      <c r="A54" s="70"/>
      <c r="B54" s="70"/>
      <c r="C54" s="70"/>
      <c r="D54" s="70"/>
      <c r="E54" s="70"/>
    </row>
  </sheetData>
  <mergeCells count="3">
    <mergeCell ref="A2:J2"/>
    <mergeCell ref="A3:J3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opLeftCell="A4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6" customWidth="1"/>
    <col min="6" max="16" width="3.7109375" customWidth="1"/>
    <col min="17" max="24" width="3.85546875" customWidth="1"/>
    <col min="25" max="26" width="3.7109375" customWidth="1"/>
    <col min="27" max="36" width="3.7109375" style="122" customWidth="1"/>
  </cols>
  <sheetData>
    <row r="1" spans="1:36" hidden="1" x14ac:dyDescent="0.25">
      <c r="A1" s="148" t="str">
        <f>B7</f>
        <v>meses</v>
      </c>
      <c r="B1" s="148" t="s">
        <v>55</v>
      </c>
      <c r="C1" s="148" t="s">
        <v>56</v>
      </c>
      <c r="D1" s="148" t="s">
        <v>57</v>
      </c>
      <c r="E1" s="148"/>
      <c r="F1" s="148"/>
      <c r="AA1"/>
      <c r="AB1"/>
      <c r="AC1"/>
      <c r="AD1"/>
      <c r="AE1"/>
      <c r="AF1"/>
      <c r="AG1"/>
      <c r="AH1"/>
      <c r="AI1"/>
      <c r="AJ1"/>
    </row>
    <row r="2" spans="1:36" hidden="1" x14ac:dyDescent="0.25">
      <c r="A2" s="148" t="s">
        <v>67</v>
      </c>
      <c r="B2" s="148" t="s">
        <v>68</v>
      </c>
      <c r="C2" s="148" t="s">
        <v>69</v>
      </c>
      <c r="D2" s="148" t="s">
        <v>70</v>
      </c>
      <c r="E2" s="148" t="str">
        <f>CONCATENATE(B2," ",B5," ",C2," ",B11," ",B7)</f>
        <v>puede representarse llegando los 10 pacientes, a los 36 meses</v>
      </c>
      <c r="F2" s="148"/>
      <c r="G2" s="149" t="str">
        <f>CONCATENATE(A2," ",E2,D2)</f>
        <v>NO puede representarse llegando los 10 pacientes, a los 36 meses, pues habría que recortar o ampliar los tiempos respectivos de uno o más pacientes "libres de evento" o "con evento"</v>
      </c>
      <c r="AA2"/>
      <c r="AB2"/>
      <c r="AC2"/>
      <c r="AD2"/>
      <c r="AE2"/>
      <c r="AF2"/>
      <c r="AG2"/>
      <c r="AH2"/>
      <c r="AI2"/>
      <c r="AJ2"/>
    </row>
    <row r="3" spans="1:36" hidden="1" x14ac:dyDescent="0.25">
      <c r="A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AA3"/>
      <c r="AB3"/>
      <c r="AC3"/>
      <c r="AD3"/>
      <c r="AE3"/>
      <c r="AF3"/>
      <c r="AG3"/>
      <c r="AH3"/>
      <c r="AI3"/>
      <c r="AJ3"/>
    </row>
    <row r="4" spans="1:36" ht="18.75" x14ac:dyDescent="0.25">
      <c r="A4" s="185" t="s">
        <v>72</v>
      </c>
      <c r="D4" s="150"/>
      <c r="E4" s="150"/>
      <c r="F4" s="150"/>
      <c r="G4" s="150"/>
      <c r="H4" s="150"/>
      <c r="I4" s="150"/>
      <c r="J4" s="150"/>
      <c r="K4" s="150"/>
      <c r="L4" s="150"/>
      <c r="M4" s="151"/>
      <c r="AA4"/>
      <c r="AB4"/>
      <c r="AC4"/>
      <c r="AD4"/>
      <c r="AE4"/>
      <c r="AF4"/>
      <c r="AG4"/>
      <c r="AH4"/>
      <c r="AI4"/>
      <c r="AJ4"/>
    </row>
    <row r="5" spans="1:36" x14ac:dyDescent="0.25">
      <c r="A5" s="152" t="s">
        <v>58</v>
      </c>
      <c r="B5" s="153">
        <f>E5+D5+C5</f>
        <v>10</v>
      </c>
      <c r="C5" s="154">
        <v>1</v>
      </c>
      <c r="D5" s="155">
        <v>1</v>
      </c>
      <c r="E5" s="156">
        <v>8</v>
      </c>
      <c r="G5" s="150"/>
      <c r="H5" s="150"/>
      <c r="I5" s="150"/>
      <c r="J5" s="150"/>
      <c r="K5" s="150"/>
      <c r="L5" s="150"/>
      <c r="M5" s="150"/>
      <c r="AA5"/>
      <c r="AB5"/>
      <c r="AC5"/>
      <c r="AD5"/>
      <c r="AE5"/>
      <c r="AF5"/>
      <c r="AG5"/>
      <c r="AH5"/>
      <c r="AI5"/>
      <c r="AJ5"/>
    </row>
    <row r="6" spans="1:36" ht="19.5" customHeight="1" x14ac:dyDescent="0.25">
      <c r="A6" s="150"/>
      <c r="C6" s="144"/>
      <c r="D6" s="145"/>
      <c r="E6" s="146"/>
      <c r="F6" s="150"/>
      <c r="G6" s="150"/>
      <c r="H6" s="150"/>
      <c r="I6" s="150"/>
      <c r="J6" s="150"/>
      <c r="K6" s="150"/>
      <c r="L6" s="150"/>
      <c r="M6" s="150"/>
      <c r="AA6"/>
      <c r="AB6"/>
      <c r="AC6"/>
      <c r="AD6"/>
      <c r="AE6"/>
      <c r="AF6"/>
      <c r="AG6"/>
      <c r="AH6"/>
      <c r="AI6"/>
      <c r="AJ6"/>
    </row>
    <row r="7" spans="1:36" ht="39.75" customHeight="1" x14ac:dyDescent="0.25">
      <c r="A7" s="2"/>
      <c r="B7" s="157" t="s">
        <v>1</v>
      </c>
      <c r="C7" s="158" t="str">
        <f>CONCATENATE(A1," ",B1," ",B5," ",C1)</f>
        <v>meses de los 10 del grupo Interv</v>
      </c>
      <c r="D7" s="158" t="str">
        <f>CONCATENATE(A1," ",B1," ",B5," ",D1)</f>
        <v>meses de los 10 del grupo Contr</v>
      </c>
      <c r="E7" s="150"/>
      <c r="F7" s="150"/>
      <c r="G7" s="150"/>
      <c r="H7" s="150"/>
      <c r="I7" s="150"/>
      <c r="J7" s="150"/>
      <c r="K7" s="150"/>
      <c r="L7" s="150"/>
      <c r="M7" s="150"/>
      <c r="AA7"/>
      <c r="AB7"/>
      <c r="AC7"/>
      <c r="AD7"/>
      <c r="AE7"/>
      <c r="AF7"/>
      <c r="AG7"/>
      <c r="AH7"/>
      <c r="AI7"/>
      <c r="AJ7"/>
    </row>
    <row r="8" spans="1:36" ht="26.25" x14ac:dyDescent="0.25">
      <c r="A8" s="125" t="s">
        <v>19</v>
      </c>
      <c r="B8" s="126">
        <v>1.9007233724120738</v>
      </c>
      <c r="C8" s="136">
        <f>B8*B5</f>
        <v>19.007233724120738</v>
      </c>
      <c r="D8" s="202">
        <f>(B8+B9)*B5</f>
        <v>40.888001995510095</v>
      </c>
      <c r="E8" s="159"/>
      <c r="F8" s="159"/>
      <c r="G8" s="160"/>
      <c r="H8" s="150"/>
      <c r="I8" s="150"/>
      <c r="J8" s="150"/>
      <c r="K8" s="172"/>
      <c r="L8" s="150"/>
      <c r="M8" s="150"/>
      <c r="AA8"/>
      <c r="AB8"/>
      <c r="AC8"/>
      <c r="AD8"/>
      <c r="AE8"/>
      <c r="AF8"/>
      <c r="AG8"/>
      <c r="AH8"/>
      <c r="AI8"/>
      <c r="AJ8"/>
    </row>
    <row r="9" spans="1:36" ht="26.25" x14ac:dyDescent="0.25">
      <c r="A9" s="127" t="s">
        <v>17</v>
      </c>
      <c r="B9" s="128">
        <v>2.1880768271389357</v>
      </c>
      <c r="C9" s="203">
        <f>(B10+B9)*B5</f>
        <v>340.99276627587926</v>
      </c>
      <c r="D9" s="202"/>
      <c r="E9" s="145"/>
      <c r="F9" s="161"/>
      <c r="G9" s="160"/>
      <c r="H9" s="150"/>
      <c r="I9" s="150"/>
      <c r="J9" s="150"/>
      <c r="K9" s="150"/>
      <c r="L9" s="150"/>
      <c r="M9" s="150"/>
      <c r="AA9"/>
      <c r="AB9"/>
      <c r="AC9"/>
      <c r="AD9"/>
      <c r="AE9"/>
      <c r="AF9"/>
      <c r="AG9"/>
      <c r="AH9"/>
      <c r="AI9"/>
      <c r="AJ9"/>
    </row>
    <row r="10" spans="1:36" ht="26.25" x14ac:dyDescent="0.25">
      <c r="A10" s="129" t="s">
        <v>18</v>
      </c>
      <c r="B10" s="130">
        <v>31.911199800448991</v>
      </c>
      <c r="C10" s="203"/>
      <c r="D10" s="137">
        <f>B10*B5</f>
        <v>319.11199800448992</v>
      </c>
      <c r="E10" s="144"/>
      <c r="F10" s="161"/>
      <c r="G10" s="162"/>
      <c r="H10" s="150"/>
      <c r="I10" s="150"/>
      <c r="J10" s="150"/>
      <c r="K10" s="150"/>
      <c r="L10" s="150"/>
      <c r="M10" s="150"/>
      <c r="AA10"/>
      <c r="AB10"/>
      <c r="AC10"/>
      <c r="AD10"/>
      <c r="AE10"/>
      <c r="AF10"/>
      <c r="AG10"/>
      <c r="AH10"/>
      <c r="AI10"/>
      <c r="AJ10"/>
    </row>
    <row r="11" spans="1:36" x14ac:dyDescent="0.25">
      <c r="A11" s="5"/>
      <c r="B11" s="131">
        <v>36</v>
      </c>
      <c r="C11" s="163">
        <f>C8+C9</f>
        <v>360</v>
      </c>
      <c r="D11" s="163">
        <f>D8+D10</f>
        <v>360</v>
      </c>
      <c r="E11" s="164"/>
      <c r="F11" s="164"/>
      <c r="G11" s="164"/>
      <c r="H11" s="150"/>
      <c r="I11" s="150"/>
      <c r="J11" s="150"/>
      <c r="K11" s="150"/>
      <c r="L11" s="150"/>
      <c r="M11" s="150"/>
      <c r="AA11"/>
      <c r="AB11"/>
      <c r="AC11"/>
      <c r="AD11"/>
      <c r="AE11"/>
      <c r="AF11"/>
      <c r="AG11"/>
      <c r="AH11"/>
      <c r="AI11"/>
      <c r="AJ11"/>
    </row>
    <row r="12" spans="1:36" ht="9" customHeight="1" x14ac:dyDescent="0.2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AA12"/>
      <c r="AB12"/>
      <c r="AC12"/>
      <c r="AD12"/>
      <c r="AE12"/>
      <c r="AF12"/>
      <c r="AG12"/>
      <c r="AH12"/>
      <c r="AI12"/>
      <c r="AJ12"/>
    </row>
    <row r="13" spans="1:36" x14ac:dyDescent="0.25">
      <c r="A13" s="150"/>
      <c r="B13" s="150"/>
      <c r="C13" s="114">
        <f>(E5+D5)*B11</f>
        <v>324</v>
      </c>
      <c r="D13" s="114">
        <f>E5*B11</f>
        <v>288</v>
      </c>
      <c r="E13" s="150"/>
      <c r="F13" s="165" t="s">
        <v>71</v>
      </c>
      <c r="G13" s="150"/>
      <c r="H13" s="150"/>
      <c r="I13" s="150"/>
      <c r="J13" s="150"/>
      <c r="K13" s="150"/>
      <c r="L13" s="150"/>
      <c r="M13" s="150"/>
      <c r="AA13"/>
      <c r="AB13"/>
      <c r="AC13"/>
      <c r="AD13"/>
      <c r="AE13"/>
      <c r="AF13"/>
      <c r="AG13"/>
      <c r="AH13"/>
      <c r="AI13"/>
      <c r="AJ13"/>
    </row>
    <row r="14" spans="1:36" ht="44.25" customHeight="1" x14ac:dyDescent="0.25">
      <c r="A14" s="204" t="s">
        <v>59</v>
      </c>
      <c r="B14" s="204"/>
      <c r="C14" s="166">
        <f>C9-C13</f>
        <v>16.992766275879262</v>
      </c>
      <c r="D14" s="166">
        <f>D10-D13</f>
        <v>31.111998004489919</v>
      </c>
      <c r="F14" s="205" t="str">
        <f>IF((AND(((B9+B10)/B11)&gt;((D5+E5)/B5),(B10/B11)&gt;(E5/B5))),E2,G2)</f>
        <v>puede representarse llegando los 10 pacientes, a los 36 meses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169"/>
      <c r="X14" s="58"/>
      <c r="AA14"/>
      <c r="AB14"/>
      <c r="AC14"/>
      <c r="AD14"/>
      <c r="AE14"/>
      <c r="AF14"/>
      <c r="AG14"/>
      <c r="AH14"/>
      <c r="AI14"/>
      <c r="AJ14"/>
    </row>
    <row r="15" spans="1:36" ht="18.75" customHeight="1" x14ac:dyDescent="0.25">
      <c r="A15" s="147"/>
      <c r="B15" s="147"/>
      <c r="C15" s="147"/>
      <c r="D15" s="147"/>
      <c r="F15" s="58"/>
      <c r="G15" s="58"/>
      <c r="H15" s="58"/>
      <c r="I15" s="58"/>
      <c r="J15" s="58"/>
      <c r="K15" s="58"/>
      <c r="L15" s="58"/>
      <c r="M15" s="58"/>
      <c r="N15" s="58"/>
      <c r="Q15" s="58"/>
      <c r="R15" s="58"/>
      <c r="S15" s="58"/>
      <c r="T15" s="58"/>
      <c r="U15" s="58"/>
      <c r="V15" s="58"/>
      <c r="W15" s="58"/>
      <c r="X15" s="58"/>
      <c r="AA15"/>
      <c r="AB15"/>
      <c r="AC15"/>
      <c r="AD15"/>
      <c r="AE15"/>
      <c r="AF15"/>
      <c r="AG15"/>
      <c r="AH15"/>
      <c r="AI15"/>
      <c r="AJ15"/>
    </row>
    <row r="16" spans="1:36" ht="18.75" customHeight="1" x14ac:dyDescent="0.25">
      <c r="A16" s="147"/>
      <c r="B16" s="147"/>
      <c r="C16" s="147"/>
      <c r="D16" s="147"/>
      <c r="F16" s="58"/>
      <c r="G16" s="58"/>
      <c r="H16" s="58"/>
      <c r="I16" s="58"/>
      <c r="J16" s="58"/>
      <c r="K16" s="58"/>
      <c r="L16" s="58"/>
      <c r="M16" s="58"/>
      <c r="N16" s="58"/>
      <c r="Q16" s="58"/>
      <c r="R16" s="58"/>
      <c r="S16" s="58"/>
      <c r="T16" s="58"/>
      <c r="U16" s="58"/>
      <c r="V16" s="58"/>
      <c r="W16" s="58"/>
      <c r="X16" s="58"/>
      <c r="AA16"/>
      <c r="AB16"/>
      <c r="AC16"/>
      <c r="AD16"/>
      <c r="AE16"/>
      <c r="AF16"/>
      <c r="AG16"/>
      <c r="AH16"/>
      <c r="AI16"/>
      <c r="AJ16"/>
    </row>
    <row r="17" spans="1:36" ht="15.75" thickBot="1" x14ac:dyDescent="0.3">
      <c r="D17" s="135"/>
      <c r="F17" s="58" t="s">
        <v>52</v>
      </c>
      <c r="G17" s="58"/>
      <c r="H17" s="58"/>
      <c r="I17" s="58"/>
      <c r="J17" s="58"/>
      <c r="K17" s="58"/>
      <c r="L17" s="58"/>
      <c r="M17" s="58"/>
      <c r="N17" s="58"/>
      <c r="AA17"/>
      <c r="AB17"/>
      <c r="AC17"/>
      <c r="AD17"/>
      <c r="AE17"/>
      <c r="AF17"/>
      <c r="AG17"/>
      <c r="AH17"/>
      <c r="AI17"/>
      <c r="AJ17"/>
    </row>
    <row r="18" spans="1:36" ht="15.75" x14ac:dyDescent="0.25">
      <c r="F18" s="170">
        <v>1</v>
      </c>
      <c r="G18" s="170">
        <v>2</v>
      </c>
      <c r="H18" s="170">
        <v>3</v>
      </c>
      <c r="I18" s="170">
        <v>4</v>
      </c>
      <c r="J18" s="170">
        <v>5</v>
      </c>
      <c r="K18" s="170">
        <v>6</v>
      </c>
      <c r="L18" s="170">
        <v>7</v>
      </c>
      <c r="M18" s="170">
        <v>8</v>
      </c>
      <c r="N18" s="173">
        <v>9</v>
      </c>
      <c r="O18" s="174">
        <v>10</v>
      </c>
      <c r="Q18" s="170">
        <v>1</v>
      </c>
      <c r="R18" s="170">
        <v>2</v>
      </c>
      <c r="S18" s="170">
        <v>3</v>
      </c>
      <c r="T18" s="170">
        <v>4</v>
      </c>
      <c r="U18" s="170">
        <v>5</v>
      </c>
      <c r="V18" s="170">
        <v>6</v>
      </c>
      <c r="W18" s="170">
        <v>7</v>
      </c>
      <c r="X18" s="170">
        <v>8</v>
      </c>
      <c r="Y18" s="180">
        <v>9</v>
      </c>
      <c r="Z18" s="174">
        <v>10</v>
      </c>
      <c r="AA18"/>
      <c r="AB18"/>
      <c r="AC18"/>
      <c r="AD18"/>
      <c r="AE18"/>
      <c r="AF18"/>
      <c r="AG18"/>
      <c r="AH18"/>
      <c r="AI18"/>
      <c r="AJ18"/>
    </row>
    <row r="19" spans="1:36" x14ac:dyDescent="0.25">
      <c r="A19" s="132" t="s">
        <v>66</v>
      </c>
      <c r="B19" s="132"/>
      <c r="D19" s="133" t="s">
        <v>53</v>
      </c>
      <c r="E19" s="123">
        <v>1</v>
      </c>
      <c r="F19" s="167"/>
      <c r="G19" s="167"/>
      <c r="H19" s="167"/>
      <c r="I19" s="167"/>
      <c r="J19" s="167"/>
      <c r="K19" s="167"/>
      <c r="L19" s="167"/>
      <c r="M19" s="168"/>
      <c r="N19" s="175"/>
      <c r="O19" s="176"/>
      <c r="P19" s="120"/>
      <c r="Q19" s="167"/>
      <c r="R19" s="167"/>
      <c r="S19" s="167"/>
      <c r="T19" s="167"/>
      <c r="U19" s="167"/>
      <c r="V19" s="167"/>
      <c r="W19" s="167"/>
      <c r="X19" s="168"/>
      <c r="Y19" s="181"/>
      <c r="Z19" s="176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</row>
    <row r="20" spans="1:36" x14ac:dyDescent="0.25">
      <c r="A20" t="s">
        <v>64</v>
      </c>
      <c r="E20" s="123">
        <v>2</v>
      </c>
      <c r="F20" s="167"/>
      <c r="G20" s="167"/>
      <c r="H20" s="167"/>
      <c r="I20" s="167"/>
      <c r="J20" s="167"/>
      <c r="K20" s="167"/>
      <c r="L20" s="167"/>
      <c r="M20" s="168"/>
      <c r="N20" s="175"/>
      <c r="O20" s="176"/>
      <c r="P20" s="120"/>
      <c r="Q20" s="167"/>
      <c r="R20" s="167"/>
      <c r="S20" s="167"/>
      <c r="T20" s="167"/>
      <c r="U20" s="167"/>
      <c r="V20" s="167"/>
      <c r="W20" s="167"/>
      <c r="X20" s="168"/>
      <c r="Y20" s="181"/>
      <c r="Z20" s="176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</row>
    <row r="21" spans="1:36" x14ac:dyDescent="0.25">
      <c r="A21" t="s">
        <v>65</v>
      </c>
      <c r="E21" s="123">
        <v>3</v>
      </c>
      <c r="F21" s="167"/>
      <c r="G21" s="167"/>
      <c r="H21" s="167"/>
      <c r="I21" s="167"/>
      <c r="J21" s="167"/>
      <c r="K21" s="167"/>
      <c r="L21" s="167"/>
      <c r="M21" s="168"/>
      <c r="N21" s="175"/>
      <c r="O21" s="176"/>
      <c r="P21" s="120"/>
      <c r="Q21" s="167"/>
      <c r="R21" s="167"/>
      <c r="S21" s="167"/>
      <c r="T21" s="167"/>
      <c r="U21" s="167"/>
      <c r="V21" s="167"/>
      <c r="W21" s="167"/>
      <c r="X21" s="168"/>
      <c r="Y21" s="181"/>
      <c r="Z21" s="176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x14ac:dyDescent="0.25">
      <c r="E22" s="123">
        <v>4</v>
      </c>
      <c r="F22" s="167"/>
      <c r="G22" s="167"/>
      <c r="H22" s="167"/>
      <c r="I22" s="167"/>
      <c r="J22" s="167"/>
      <c r="K22" s="167"/>
      <c r="L22" s="167"/>
      <c r="M22" s="168"/>
      <c r="N22" s="175"/>
      <c r="O22" s="176"/>
      <c r="P22" s="120"/>
      <c r="Q22" s="167"/>
      <c r="R22" s="167"/>
      <c r="S22" s="167"/>
      <c r="T22" s="167"/>
      <c r="U22" s="167"/>
      <c r="V22" s="167"/>
      <c r="W22" s="167"/>
      <c r="X22" s="168"/>
      <c r="Y22" s="181"/>
      <c r="Z22" s="176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 x14ac:dyDescent="0.25">
      <c r="E23" s="123">
        <v>5</v>
      </c>
      <c r="F23" s="167"/>
      <c r="G23" s="167"/>
      <c r="H23" s="167"/>
      <c r="I23" s="167"/>
      <c r="J23" s="167"/>
      <c r="K23" s="167"/>
      <c r="L23" s="167"/>
      <c r="M23" s="168"/>
      <c r="N23" s="175"/>
      <c r="O23" s="176"/>
      <c r="P23" s="120"/>
      <c r="Q23" s="167"/>
      <c r="R23" s="167"/>
      <c r="S23" s="167"/>
      <c r="T23" s="167"/>
      <c r="U23" s="167"/>
      <c r="V23" s="167"/>
      <c r="W23" s="167"/>
      <c r="X23" s="168"/>
      <c r="Y23" s="181"/>
      <c r="Z23" s="176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</row>
    <row r="24" spans="1:36" x14ac:dyDescent="0.25">
      <c r="E24" s="123">
        <v>6</v>
      </c>
      <c r="F24" s="167"/>
      <c r="G24" s="167"/>
      <c r="H24" s="167"/>
      <c r="I24" s="167"/>
      <c r="J24" s="167"/>
      <c r="K24" s="167"/>
      <c r="L24" s="167"/>
      <c r="M24" s="168"/>
      <c r="N24" s="175"/>
      <c r="O24" s="176"/>
      <c r="P24" s="120"/>
      <c r="Q24" s="167"/>
      <c r="R24" s="167"/>
      <c r="S24" s="167"/>
      <c r="T24" s="167"/>
      <c r="U24" s="167"/>
      <c r="V24" s="167"/>
      <c r="W24" s="167"/>
      <c r="X24" s="168"/>
      <c r="Y24" s="181"/>
      <c r="Z24" s="176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</row>
    <row r="25" spans="1:36" x14ac:dyDescent="0.25">
      <c r="E25" s="123">
        <v>7</v>
      </c>
      <c r="F25" s="167"/>
      <c r="G25" s="167"/>
      <c r="H25" s="167"/>
      <c r="I25" s="167"/>
      <c r="J25" s="167"/>
      <c r="K25" s="167"/>
      <c r="L25" s="167"/>
      <c r="M25" s="168"/>
      <c r="N25" s="175"/>
      <c r="O25" s="176"/>
      <c r="Q25" s="167"/>
      <c r="R25" s="167"/>
      <c r="S25" s="167"/>
      <c r="T25" s="167"/>
      <c r="U25" s="167"/>
      <c r="V25" s="167"/>
      <c r="W25" s="167"/>
      <c r="X25" s="168"/>
      <c r="Y25" s="181"/>
      <c r="Z25" s="176"/>
    </row>
    <row r="26" spans="1:36" x14ac:dyDescent="0.25">
      <c r="E26" s="123">
        <v>8</v>
      </c>
      <c r="F26" s="167"/>
      <c r="G26" s="167"/>
      <c r="H26" s="167"/>
      <c r="I26" s="167"/>
      <c r="J26" s="167"/>
      <c r="K26" s="167"/>
      <c r="L26" s="167"/>
      <c r="M26" s="168"/>
      <c r="N26" s="175"/>
      <c r="O26" s="176"/>
      <c r="Q26" s="167"/>
      <c r="R26" s="167"/>
      <c r="S26" s="167"/>
      <c r="T26" s="167"/>
      <c r="U26" s="167"/>
      <c r="V26" s="167"/>
      <c r="W26" s="167"/>
      <c r="X26" s="168"/>
      <c r="Y26" s="181"/>
      <c r="Z26" s="182"/>
    </row>
    <row r="27" spans="1:36" x14ac:dyDescent="0.25">
      <c r="E27" s="123">
        <v>9</v>
      </c>
      <c r="F27" s="167"/>
      <c r="G27" s="167"/>
      <c r="H27" s="167"/>
      <c r="I27" s="167"/>
      <c r="J27" s="167"/>
      <c r="K27" s="167"/>
      <c r="L27" s="167"/>
      <c r="M27" s="168"/>
      <c r="N27" s="175"/>
      <c r="O27" s="176"/>
      <c r="Q27" s="167"/>
      <c r="R27" s="167"/>
      <c r="S27" s="167"/>
      <c r="T27" s="167"/>
      <c r="U27" s="167"/>
      <c r="V27" s="167"/>
      <c r="W27" s="167"/>
      <c r="X27" s="168"/>
      <c r="Y27" s="183"/>
      <c r="Z27" s="182"/>
    </row>
    <row r="28" spans="1:36" x14ac:dyDescent="0.25">
      <c r="E28" s="123">
        <v>10</v>
      </c>
      <c r="F28" s="167"/>
      <c r="G28" s="167"/>
      <c r="H28" s="167"/>
      <c r="I28" s="167"/>
      <c r="J28" s="167"/>
      <c r="K28" s="167"/>
      <c r="L28" s="167"/>
      <c r="M28" s="168"/>
      <c r="N28" s="175"/>
      <c r="O28" s="176"/>
      <c r="Q28" s="167"/>
      <c r="R28" s="167"/>
      <c r="S28" s="167"/>
      <c r="T28" s="167"/>
      <c r="U28" s="167"/>
      <c r="V28" s="167"/>
      <c r="W28" s="167"/>
      <c r="X28" s="168"/>
      <c r="Y28" s="183"/>
      <c r="Z28" s="182"/>
    </row>
    <row r="29" spans="1:36" x14ac:dyDescent="0.25">
      <c r="E29" s="123">
        <v>11</v>
      </c>
      <c r="F29" s="167"/>
      <c r="G29" s="167"/>
      <c r="H29" s="167"/>
      <c r="I29" s="167"/>
      <c r="J29" s="167"/>
      <c r="K29" s="167"/>
      <c r="L29" s="167"/>
      <c r="M29" s="168"/>
      <c r="N29" s="175"/>
      <c r="O29" s="176"/>
      <c r="Q29" s="167"/>
      <c r="R29" s="167"/>
      <c r="S29" s="167"/>
      <c r="T29" s="167"/>
      <c r="U29" s="167"/>
      <c r="V29" s="167"/>
      <c r="W29" s="167"/>
      <c r="X29" s="168"/>
      <c r="Y29" s="183"/>
      <c r="Z29" s="182"/>
    </row>
    <row r="30" spans="1:36" x14ac:dyDescent="0.25">
      <c r="E30" s="123">
        <v>12</v>
      </c>
      <c r="F30" s="167"/>
      <c r="G30" s="167"/>
      <c r="H30" s="167"/>
      <c r="I30" s="167"/>
      <c r="J30" s="167"/>
      <c r="K30" s="167"/>
      <c r="L30" s="167"/>
      <c r="M30" s="168"/>
      <c r="N30" s="175"/>
      <c r="O30" s="176"/>
      <c r="Q30" s="167"/>
      <c r="R30" s="167"/>
      <c r="S30" s="167"/>
      <c r="T30" s="167"/>
      <c r="U30" s="167"/>
      <c r="V30" s="167"/>
      <c r="W30" s="167"/>
      <c r="X30" s="168"/>
      <c r="Y30" s="183"/>
      <c r="Z30" s="182"/>
    </row>
    <row r="31" spans="1:36" x14ac:dyDescent="0.25">
      <c r="E31" s="123">
        <v>13</v>
      </c>
      <c r="F31" s="167"/>
      <c r="G31" s="167"/>
      <c r="H31" s="167"/>
      <c r="I31" s="167"/>
      <c r="J31" s="167"/>
      <c r="K31" s="167"/>
      <c r="L31" s="167"/>
      <c r="M31" s="168"/>
      <c r="N31" s="175"/>
      <c r="O31" s="176"/>
      <c r="Q31" s="167"/>
      <c r="R31" s="167"/>
      <c r="S31" s="167"/>
      <c r="T31" s="167"/>
      <c r="U31" s="167"/>
      <c r="V31" s="167"/>
      <c r="W31" s="167"/>
      <c r="X31" s="168"/>
      <c r="Y31" s="183"/>
      <c r="Z31" s="182"/>
    </row>
    <row r="32" spans="1:36" x14ac:dyDescent="0.25">
      <c r="E32" s="123">
        <v>14</v>
      </c>
      <c r="F32" s="167"/>
      <c r="G32" s="167"/>
      <c r="H32" s="167"/>
      <c r="I32" s="167"/>
      <c r="J32" s="167"/>
      <c r="K32" s="167"/>
      <c r="L32" s="167"/>
      <c r="M32" s="168"/>
      <c r="N32" s="175"/>
      <c r="O32" s="176"/>
      <c r="Q32" s="167"/>
      <c r="R32" s="167"/>
      <c r="S32" s="167"/>
      <c r="T32" s="167"/>
      <c r="U32" s="167"/>
      <c r="V32" s="167"/>
      <c r="W32" s="167"/>
      <c r="X32" s="168"/>
      <c r="Y32" s="183"/>
      <c r="Z32" s="182"/>
    </row>
    <row r="33" spans="5:36" x14ac:dyDescent="0.25">
      <c r="E33" s="123">
        <v>15</v>
      </c>
      <c r="F33" s="167"/>
      <c r="G33" s="167"/>
      <c r="H33" s="167"/>
      <c r="I33" s="167"/>
      <c r="J33" s="167"/>
      <c r="K33" s="167"/>
      <c r="L33" s="167"/>
      <c r="M33" s="168"/>
      <c r="N33" s="175"/>
      <c r="O33" s="176"/>
      <c r="Q33" s="167"/>
      <c r="R33" s="167"/>
      <c r="S33" s="167"/>
      <c r="T33" s="167"/>
      <c r="U33" s="167"/>
      <c r="V33" s="167"/>
      <c r="W33" s="167"/>
      <c r="X33" s="168"/>
      <c r="Y33" s="183"/>
      <c r="Z33" s="182"/>
    </row>
    <row r="34" spans="5:36" x14ac:dyDescent="0.25">
      <c r="E34" s="123">
        <v>16</v>
      </c>
      <c r="F34" s="167"/>
      <c r="G34" s="167"/>
      <c r="H34" s="167"/>
      <c r="I34" s="167"/>
      <c r="J34" s="167"/>
      <c r="K34" s="167"/>
      <c r="L34" s="167"/>
      <c r="M34" s="168"/>
      <c r="N34" s="175"/>
      <c r="O34" s="176"/>
      <c r="Q34" s="167"/>
      <c r="R34" s="167"/>
      <c r="S34" s="167"/>
      <c r="T34" s="167"/>
      <c r="U34" s="167"/>
      <c r="V34" s="167"/>
      <c r="W34" s="167"/>
      <c r="X34" s="168"/>
      <c r="Y34" s="183"/>
      <c r="Z34" s="182"/>
    </row>
    <row r="35" spans="5:36" x14ac:dyDescent="0.25">
      <c r="E35" s="123">
        <v>17</v>
      </c>
      <c r="F35" s="167"/>
      <c r="G35" s="167"/>
      <c r="H35" s="167"/>
      <c r="I35" s="167"/>
      <c r="J35" s="167"/>
      <c r="K35" s="167"/>
      <c r="L35" s="167"/>
      <c r="M35" s="168"/>
      <c r="N35" s="175"/>
      <c r="O35" s="176"/>
      <c r="Q35" s="167"/>
      <c r="R35" s="167"/>
      <c r="S35" s="167"/>
      <c r="T35" s="167"/>
      <c r="U35" s="167"/>
      <c r="V35" s="167"/>
      <c r="W35" s="167"/>
      <c r="X35" s="168"/>
      <c r="Y35" s="183"/>
      <c r="Z35" s="182"/>
      <c r="AA35"/>
      <c r="AB35"/>
      <c r="AC35"/>
      <c r="AD35"/>
      <c r="AE35"/>
      <c r="AF35"/>
      <c r="AG35"/>
      <c r="AH35"/>
      <c r="AI35"/>
      <c r="AJ35"/>
    </row>
    <row r="36" spans="5:36" x14ac:dyDescent="0.25">
      <c r="E36" s="123">
        <v>18</v>
      </c>
      <c r="F36" s="167"/>
      <c r="G36" s="167"/>
      <c r="H36" s="167"/>
      <c r="I36" s="167"/>
      <c r="J36" s="167"/>
      <c r="K36" s="167"/>
      <c r="L36" s="167"/>
      <c r="M36" s="168"/>
      <c r="N36" s="175"/>
      <c r="O36" s="177"/>
      <c r="Q36" s="167"/>
      <c r="R36" s="167"/>
      <c r="S36" s="167"/>
      <c r="T36" s="167"/>
      <c r="U36" s="167"/>
      <c r="V36" s="167"/>
      <c r="W36" s="167"/>
      <c r="X36" s="168"/>
      <c r="Y36" s="183"/>
      <c r="Z36" s="182"/>
      <c r="AA36"/>
      <c r="AB36"/>
      <c r="AC36"/>
      <c r="AD36"/>
      <c r="AE36"/>
      <c r="AF36"/>
      <c r="AG36"/>
      <c r="AH36"/>
      <c r="AI36"/>
      <c r="AJ36"/>
    </row>
    <row r="37" spans="5:36" x14ac:dyDescent="0.25">
      <c r="E37" s="123">
        <v>19</v>
      </c>
      <c r="F37" s="167"/>
      <c r="G37" s="167"/>
      <c r="H37" s="167"/>
      <c r="I37" s="167"/>
      <c r="J37" s="167"/>
      <c r="K37" s="167"/>
      <c r="L37" s="167"/>
      <c r="M37" s="168"/>
      <c r="N37" s="175"/>
      <c r="O37" s="177"/>
      <c r="Q37" s="167"/>
      <c r="R37" s="167"/>
      <c r="S37" s="167"/>
      <c r="T37" s="167"/>
      <c r="U37" s="167"/>
      <c r="V37" s="167"/>
      <c r="W37" s="167"/>
      <c r="X37" s="168"/>
      <c r="Y37" s="183"/>
      <c r="Z37" s="182"/>
      <c r="AA37"/>
      <c r="AB37"/>
      <c r="AC37"/>
      <c r="AD37"/>
      <c r="AE37"/>
      <c r="AF37"/>
      <c r="AG37"/>
      <c r="AH37"/>
      <c r="AI37"/>
      <c r="AJ37"/>
    </row>
    <row r="38" spans="5:36" x14ac:dyDescent="0.25">
      <c r="E38" s="123">
        <v>20</v>
      </c>
      <c r="F38" s="167"/>
      <c r="G38" s="167"/>
      <c r="H38" s="167"/>
      <c r="I38" s="167"/>
      <c r="J38" s="167"/>
      <c r="K38" s="167"/>
      <c r="L38" s="167"/>
      <c r="M38" s="168"/>
      <c r="N38" s="175"/>
      <c r="O38" s="177"/>
      <c r="Q38" s="167"/>
      <c r="R38" s="167"/>
      <c r="S38" s="167"/>
      <c r="T38" s="167"/>
      <c r="U38" s="167"/>
      <c r="V38" s="167"/>
      <c r="W38" s="167"/>
      <c r="X38" s="168"/>
      <c r="Y38" s="183"/>
      <c r="Z38" s="182"/>
      <c r="AA38"/>
      <c r="AB38"/>
      <c r="AC38"/>
      <c r="AD38"/>
      <c r="AE38"/>
      <c r="AF38"/>
      <c r="AG38"/>
      <c r="AH38"/>
      <c r="AI38"/>
      <c r="AJ38"/>
    </row>
    <row r="39" spans="5:36" x14ac:dyDescent="0.25">
      <c r="E39" s="123">
        <v>21</v>
      </c>
      <c r="F39" s="167"/>
      <c r="G39" s="167"/>
      <c r="H39" s="167"/>
      <c r="I39" s="167"/>
      <c r="J39" s="167"/>
      <c r="K39" s="167"/>
      <c r="L39" s="167"/>
      <c r="M39" s="168"/>
      <c r="N39" s="175"/>
      <c r="O39" s="177"/>
      <c r="Q39" s="167"/>
      <c r="R39" s="167"/>
      <c r="S39" s="167"/>
      <c r="T39" s="167"/>
      <c r="U39" s="167"/>
      <c r="V39" s="167"/>
      <c r="W39" s="167"/>
      <c r="X39" s="168"/>
      <c r="Y39" s="183"/>
      <c r="Z39" s="182"/>
      <c r="AA39"/>
      <c r="AB39"/>
      <c r="AC39"/>
      <c r="AD39"/>
      <c r="AE39"/>
      <c r="AF39"/>
      <c r="AG39"/>
      <c r="AH39"/>
      <c r="AI39"/>
      <c r="AJ39"/>
    </row>
    <row r="40" spans="5:36" x14ac:dyDescent="0.25">
      <c r="E40" s="123">
        <v>22</v>
      </c>
      <c r="F40" s="167"/>
      <c r="G40" s="167"/>
      <c r="H40" s="167"/>
      <c r="I40" s="167"/>
      <c r="J40" s="167"/>
      <c r="K40" s="167"/>
      <c r="L40" s="167"/>
      <c r="M40" s="168"/>
      <c r="N40" s="175"/>
      <c r="O40" s="177"/>
      <c r="Q40" s="167"/>
      <c r="R40" s="167"/>
      <c r="S40" s="167"/>
      <c r="T40" s="167"/>
      <c r="U40" s="167"/>
      <c r="V40" s="167"/>
      <c r="W40" s="167"/>
      <c r="X40" s="168"/>
      <c r="Y40" s="183"/>
      <c r="Z40" s="182"/>
      <c r="AA40"/>
      <c r="AB40"/>
      <c r="AC40"/>
      <c r="AD40"/>
      <c r="AE40"/>
      <c r="AF40"/>
      <c r="AG40"/>
      <c r="AH40"/>
      <c r="AI40"/>
      <c r="AJ40"/>
    </row>
    <row r="41" spans="5:36" x14ac:dyDescent="0.25">
      <c r="E41" s="123">
        <v>23</v>
      </c>
      <c r="F41" s="167"/>
      <c r="G41" s="167"/>
      <c r="H41" s="167"/>
      <c r="I41" s="167"/>
      <c r="J41" s="167"/>
      <c r="K41" s="167"/>
      <c r="L41" s="167"/>
      <c r="M41" s="168"/>
      <c r="N41" s="175"/>
      <c r="O41" s="177"/>
      <c r="Q41" s="167"/>
      <c r="R41" s="167"/>
      <c r="S41" s="167"/>
      <c r="T41" s="167"/>
      <c r="U41" s="167"/>
      <c r="V41" s="167"/>
      <c r="W41" s="167"/>
      <c r="X41" s="168"/>
      <c r="Y41" s="183"/>
      <c r="Z41" s="182"/>
      <c r="AA41"/>
      <c r="AB41"/>
      <c r="AC41"/>
      <c r="AD41"/>
      <c r="AE41"/>
      <c r="AF41"/>
      <c r="AG41"/>
      <c r="AH41"/>
      <c r="AI41"/>
      <c r="AJ41"/>
    </row>
    <row r="42" spans="5:36" x14ac:dyDescent="0.25">
      <c r="E42" s="123">
        <v>24</v>
      </c>
      <c r="F42" s="167"/>
      <c r="G42" s="167"/>
      <c r="H42" s="167"/>
      <c r="I42" s="167"/>
      <c r="J42" s="167"/>
      <c r="K42" s="167"/>
      <c r="L42" s="167"/>
      <c r="M42" s="168"/>
      <c r="N42" s="175"/>
      <c r="O42" s="177"/>
      <c r="Q42" s="167"/>
      <c r="R42" s="167"/>
      <c r="S42" s="167"/>
      <c r="T42" s="167"/>
      <c r="U42" s="167"/>
      <c r="V42" s="167"/>
      <c r="W42" s="167"/>
      <c r="X42" s="168"/>
      <c r="Y42" s="183"/>
      <c r="Z42" s="182"/>
      <c r="AA42"/>
      <c r="AB42"/>
      <c r="AC42"/>
      <c r="AD42"/>
      <c r="AE42"/>
      <c r="AF42"/>
      <c r="AG42"/>
      <c r="AH42"/>
      <c r="AI42"/>
      <c r="AJ42"/>
    </row>
    <row r="43" spans="5:36" x14ac:dyDescent="0.25">
      <c r="E43" s="123">
        <v>25</v>
      </c>
      <c r="F43" s="167"/>
      <c r="G43" s="167"/>
      <c r="H43" s="167"/>
      <c r="I43" s="167"/>
      <c r="J43" s="167"/>
      <c r="K43" s="167"/>
      <c r="L43" s="167"/>
      <c r="M43" s="168"/>
      <c r="N43" s="175"/>
      <c r="O43" s="177"/>
      <c r="Q43" s="167"/>
      <c r="R43" s="167"/>
      <c r="S43" s="167"/>
      <c r="T43" s="167"/>
      <c r="U43" s="167"/>
      <c r="V43" s="167"/>
      <c r="W43" s="167"/>
      <c r="X43" s="168"/>
      <c r="Y43" s="183"/>
      <c r="Z43" s="182"/>
      <c r="AA43"/>
      <c r="AB43"/>
      <c r="AC43"/>
      <c r="AD43"/>
      <c r="AE43"/>
      <c r="AF43"/>
      <c r="AG43"/>
      <c r="AH43"/>
      <c r="AI43"/>
      <c r="AJ43"/>
    </row>
    <row r="44" spans="5:36" x14ac:dyDescent="0.25">
      <c r="E44" s="123">
        <v>26</v>
      </c>
      <c r="F44" s="167"/>
      <c r="G44" s="167"/>
      <c r="H44" s="167"/>
      <c r="I44" s="167"/>
      <c r="J44" s="167"/>
      <c r="K44" s="167"/>
      <c r="L44" s="167"/>
      <c r="M44" s="168"/>
      <c r="N44" s="175"/>
      <c r="O44" s="177"/>
      <c r="Q44" s="167"/>
      <c r="R44" s="167"/>
      <c r="S44" s="167"/>
      <c r="T44" s="167"/>
      <c r="U44" s="167"/>
      <c r="V44" s="167"/>
      <c r="W44" s="167"/>
      <c r="X44" s="168"/>
      <c r="Y44" s="183"/>
      <c r="Z44" s="182"/>
      <c r="AA44"/>
      <c r="AB44"/>
      <c r="AC44"/>
      <c r="AD44"/>
      <c r="AE44"/>
      <c r="AF44"/>
      <c r="AG44"/>
      <c r="AH44"/>
      <c r="AI44"/>
      <c r="AJ44"/>
    </row>
    <row r="45" spans="5:36" x14ac:dyDescent="0.25">
      <c r="E45" s="123">
        <v>27</v>
      </c>
      <c r="F45" s="167"/>
      <c r="G45" s="167"/>
      <c r="H45" s="167"/>
      <c r="I45" s="167"/>
      <c r="J45" s="167"/>
      <c r="K45" s="167"/>
      <c r="L45" s="167"/>
      <c r="M45" s="168"/>
      <c r="N45" s="175"/>
      <c r="O45" s="177"/>
      <c r="Q45" s="167"/>
      <c r="R45" s="167"/>
      <c r="S45" s="167"/>
      <c r="T45" s="167"/>
      <c r="U45" s="167"/>
      <c r="V45" s="167"/>
      <c r="W45" s="167"/>
      <c r="X45" s="168"/>
      <c r="Y45" s="183"/>
      <c r="Z45" s="182"/>
      <c r="AA45"/>
      <c r="AB45"/>
      <c r="AC45"/>
      <c r="AD45"/>
      <c r="AE45"/>
      <c r="AF45"/>
      <c r="AG45"/>
      <c r="AH45"/>
      <c r="AI45"/>
      <c r="AJ45"/>
    </row>
    <row r="46" spans="5:36" x14ac:dyDescent="0.25">
      <c r="E46" s="123">
        <v>28</v>
      </c>
      <c r="F46" s="167"/>
      <c r="G46" s="167"/>
      <c r="H46" s="167"/>
      <c r="I46" s="167"/>
      <c r="J46" s="167"/>
      <c r="K46" s="167"/>
      <c r="L46" s="167"/>
      <c r="M46" s="168"/>
      <c r="N46" s="175"/>
      <c r="O46" s="177"/>
      <c r="Q46" s="167"/>
      <c r="R46" s="167"/>
      <c r="S46" s="167"/>
      <c r="T46" s="167"/>
      <c r="U46" s="167"/>
      <c r="V46" s="167"/>
      <c r="W46" s="167"/>
      <c r="X46" s="168"/>
      <c r="Y46" s="183"/>
      <c r="Z46" s="182"/>
      <c r="AA46"/>
      <c r="AB46"/>
      <c r="AC46"/>
      <c r="AD46"/>
      <c r="AE46"/>
      <c r="AF46"/>
      <c r="AG46"/>
      <c r="AH46"/>
      <c r="AI46"/>
      <c r="AJ46"/>
    </row>
    <row r="47" spans="5:36" x14ac:dyDescent="0.25">
      <c r="E47" s="123">
        <v>29</v>
      </c>
      <c r="F47" s="167"/>
      <c r="G47" s="167"/>
      <c r="H47" s="167"/>
      <c r="I47" s="167"/>
      <c r="J47" s="167"/>
      <c r="K47" s="167"/>
      <c r="L47" s="167"/>
      <c r="M47" s="168"/>
      <c r="N47" s="175"/>
      <c r="O47" s="177"/>
      <c r="Q47" s="167"/>
      <c r="R47" s="167"/>
      <c r="S47" s="167"/>
      <c r="T47" s="167"/>
      <c r="U47" s="167"/>
      <c r="V47" s="167"/>
      <c r="W47" s="167"/>
      <c r="X47" s="168"/>
      <c r="Y47" s="183"/>
      <c r="Z47" s="182"/>
      <c r="AA47"/>
      <c r="AB47"/>
      <c r="AC47"/>
      <c r="AD47"/>
      <c r="AE47"/>
      <c r="AF47"/>
      <c r="AG47"/>
      <c r="AH47"/>
      <c r="AI47"/>
      <c r="AJ47"/>
    </row>
    <row r="48" spans="5:36" x14ac:dyDescent="0.25">
      <c r="E48" s="123">
        <v>30</v>
      </c>
      <c r="F48" s="167"/>
      <c r="G48" s="167"/>
      <c r="H48" s="167"/>
      <c r="I48" s="167"/>
      <c r="J48" s="167"/>
      <c r="K48" s="167"/>
      <c r="L48" s="167"/>
      <c r="M48" s="168"/>
      <c r="N48" s="175"/>
      <c r="O48" s="177"/>
      <c r="Q48" s="167"/>
      <c r="R48" s="167"/>
      <c r="S48" s="167"/>
      <c r="T48" s="167"/>
      <c r="U48" s="167"/>
      <c r="V48" s="167"/>
      <c r="W48" s="167"/>
      <c r="X48" s="168"/>
      <c r="Y48" s="183"/>
      <c r="Z48" s="182"/>
      <c r="AA48"/>
      <c r="AB48"/>
      <c r="AC48"/>
      <c r="AD48"/>
      <c r="AE48"/>
      <c r="AF48"/>
      <c r="AG48"/>
      <c r="AH48"/>
      <c r="AI48"/>
      <c r="AJ48"/>
    </row>
    <row r="49" spans="5:36" x14ac:dyDescent="0.25">
      <c r="E49" s="123">
        <v>31</v>
      </c>
      <c r="F49" s="167"/>
      <c r="G49" s="167"/>
      <c r="H49" s="167"/>
      <c r="I49" s="167"/>
      <c r="J49" s="167"/>
      <c r="K49" s="167"/>
      <c r="L49" s="167"/>
      <c r="M49" s="168"/>
      <c r="N49" s="175"/>
      <c r="O49" s="177"/>
      <c r="Q49" s="167"/>
      <c r="R49" s="167"/>
      <c r="S49" s="167"/>
      <c r="T49" s="167"/>
      <c r="U49" s="167"/>
      <c r="V49" s="167"/>
      <c r="W49" s="167"/>
      <c r="X49" s="168"/>
      <c r="Y49" s="183"/>
      <c r="Z49" s="182"/>
      <c r="AA49"/>
      <c r="AB49"/>
      <c r="AC49"/>
      <c r="AD49"/>
      <c r="AE49"/>
      <c r="AF49"/>
      <c r="AG49"/>
      <c r="AH49"/>
      <c r="AI49"/>
      <c r="AJ49"/>
    </row>
    <row r="50" spans="5:36" x14ac:dyDescent="0.25">
      <c r="E50" s="123">
        <v>32</v>
      </c>
      <c r="F50" s="167"/>
      <c r="G50" s="167"/>
      <c r="H50" s="167"/>
      <c r="I50" s="167"/>
      <c r="J50" s="167"/>
      <c r="K50" s="167"/>
      <c r="L50" s="167"/>
      <c r="M50" s="168"/>
      <c r="N50" s="175"/>
      <c r="O50" s="177"/>
      <c r="Q50" s="167"/>
      <c r="R50" s="167"/>
      <c r="S50" s="167"/>
      <c r="T50" s="167"/>
      <c r="U50" s="167"/>
      <c r="V50" s="167"/>
      <c r="W50" s="167"/>
      <c r="X50" s="168"/>
      <c r="Y50" s="183"/>
      <c r="Z50" s="182"/>
      <c r="AA50"/>
      <c r="AB50"/>
      <c r="AC50"/>
      <c r="AD50"/>
      <c r="AE50"/>
      <c r="AF50"/>
      <c r="AG50"/>
      <c r="AH50"/>
      <c r="AI50"/>
      <c r="AJ50"/>
    </row>
    <row r="51" spans="5:36" x14ac:dyDescent="0.25">
      <c r="E51" s="123">
        <v>33</v>
      </c>
      <c r="F51" s="167"/>
      <c r="G51" s="167"/>
      <c r="H51" s="167"/>
      <c r="I51" s="167"/>
      <c r="J51" s="167"/>
      <c r="K51" s="167"/>
      <c r="L51" s="167"/>
      <c r="M51" s="168"/>
      <c r="N51" s="175"/>
      <c r="O51" s="177"/>
      <c r="Q51" s="167"/>
      <c r="R51" s="167"/>
      <c r="S51" s="167"/>
      <c r="T51" s="167"/>
      <c r="U51" s="167"/>
      <c r="V51" s="167"/>
      <c r="W51" s="167"/>
      <c r="X51" s="168"/>
      <c r="Y51" s="183"/>
      <c r="Z51" s="182"/>
    </row>
    <row r="52" spans="5:36" x14ac:dyDescent="0.25">
      <c r="E52" s="123">
        <v>34</v>
      </c>
      <c r="F52" s="167"/>
      <c r="G52" s="167"/>
      <c r="H52" s="167"/>
      <c r="I52" s="167"/>
      <c r="J52" s="167"/>
      <c r="K52" s="167"/>
      <c r="L52" s="167"/>
      <c r="M52" s="168"/>
      <c r="N52" s="175"/>
      <c r="O52" s="177"/>
      <c r="Q52" s="167"/>
      <c r="R52" s="167"/>
      <c r="S52" s="167"/>
      <c r="T52" s="167"/>
      <c r="U52" s="167"/>
      <c r="V52" s="167"/>
      <c r="W52" s="167"/>
      <c r="X52" s="168"/>
      <c r="Y52" s="183"/>
      <c r="Z52" s="182"/>
    </row>
    <row r="53" spans="5:36" x14ac:dyDescent="0.25">
      <c r="E53" s="123">
        <v>35</v>
      </c>
      <c r="F53" s="167"/>
      <c r="G53" s="167"/>
      <c r="H53" s="167"/>
      <c r="I53" s="167"/>
      <c r="J53" s="167"/>
      <c r="K53" s="167"/>
      <c r="L53" s="167"/>
      <c r="M53" s="168"/>
      <c r="N53" s="175"/>
      <c r="O53" s="177"/>
      <c r="Q53" s="167"/>
      <c r="R53" s="167"/>
      <c r="S53" s="167"/>
      <c r="T53" s="167"/>
      <c r="U53" s="167"/>
      <c r="V53" s="167"/>
      <c r="W53" s="167"/>
      <c r="X53" s="168"/>
      <c r="Y53" s="183"/>
      <c r="Z53" s="182"/>
    </row>
    <row r="54" spans="5:36" x14ac:dyDescent="0.25">
      <c r="E54" s="123">
        <v>36</v>
      </c>
      <c r="F54" s="167"/>
      <c r="G54" s="167"/>
      <c r="H54" s="167"/>
      <c r="I54" s="167"/>
      <c r="J54" s="167"/>
      <c r="K54" s="167"/>
      <c r="L54" s="167"/>
      <c r="M54" s="168"/>
      <c r="N54" s="175"/>
      <c r="O54" s="177"/>
      <c r="Q54" s="167"/>
      <c r="R54" s="167"/>
      <c r="S54" s="167"/>
      <c r="T54" s="167"/>
      <c r="U54" s="167"/>
      <c r="V54" s="167"/>
      <c r="W54" s="167"/>
      <c r="X54" s="168"/>
      <c r="Y54" s="183"/>
      <c r="Z54" s="182"/>
    </row>
    <row r="55" spans="5:36" ht="16.5" thickBot="1" x14ac:dyDescent="0.3">
      <c r="F55" s="170">
        <v>1</v>
      </c>
      <c r="G55" s="170">
        <v>2</v>
      </c>
      <c r="H55" s="170">
        <v>3</v>
      </c>
      <c r="I55" s="170">
        <v>4</v>
      </c>
      <c r="J55" s="170">
        <v>5</v>
      </c>
      <c r="K55" s="170">
        <v>6</v>
      </c>
      <c r="L55" s="170">
        <v>7</v>
      </c>
      <c r="M55" s="170">
        <v>8</v>
      </c>
      <c r="N55" s="178">
        <v>9</v>
      </c>
      <c r="O55" s="179">
        <v>10</v>
      </c>
      <c r="Q55" s="170">
        <v>1</v>
      </c>
      <c r="R55" s="170">
        <v>2</v>
      </c>
      <c r="S55" s="170">
        <v>3</v>
      </c>
      <c r="T55" s="170">
        <v>4</v>
      </c>
      <c r="U55" s="170">
        <v>5</v>
      </c>
      <c r="V55" s="170">
        <v>6</v>
      </c>
      <c r="W55" s="170">
        <v>7</v>
      </c>
      <c r="X55" s="170">
        <v>8</v>
      </c>
      <c r="Y55" s="184">
        <v>9</v>
      </c>
      <c r="Z55" s="179">
        <v>10</v>
      </c>
      <c r="AA55" s="134"/>
    </row>
    <row r="56" spans="5:36" x14ac:dyDescent="0.25">
      <c r="F56" s="58" t="s">
        <v>52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134"/>
      <c r="Z56" s="134"/>
      <c r="AA56"/>
      <c r="AB56"/>
      <c r="AC56"/>
      <c r="AD56"/>
      <c r="AE56"/>
      <c r="AF56"/>
      <c r="AG56"/>
      <c r="AH56"/>
      <c r="AI56"/>
      <c r="AJ56"/>
    </row>
    <row r="57" spans="5:36" x14ac:dyDescent="0.25">
      <c r="F57" s="58" t="s">
        <v>54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 t="s">
        <v>50</v>
      </c>
      <c r="R57" s="58"/>
      <c r="S57" s="58"/>
      <c r="T57" s="58"/>
      <c r="U57" s="58"/>
      <c r="V57" s="58"/>
      <c r="W57" s="58"/>
      <c r="X57" s="58"/>
      <c r="Y57" s="134"/>
      <c r="Z57" s="134"/>
      <c r="AA57"/>
      <c r="AB57"/>
      <c r="AC57"/>
      <c r="AD57"/>
      <c r="AE57"/>
      <c r="AF57"/>
      <c r="AG57"/>
      <c r="AH57"/>
      <c r="AI57"/>
      <c r="AJ57"/>
    </row>
    <row r="58" spans="5:36" x14ac:dyDescent="0.25">
      <c r="Y58" s="134"/>
      <c r="Z58" s="134"/>
    </row>
    <row r="59" spans="5:36" x14ac:dyDescent="0.25">
      <c r="Y59" s="134"/>
      <c r="Z59" s="134"/>
    </row>
    <row r="60" spans="5:36" x14ac:dyDescent="0.25">
      <c r="Y60" s="134"/>
      <c r="Z60" s="134"/>
    </row>
    <row r="61" spans="5:36" x14ac:dyDescent="0.25">
      <c r="Y61" s="134"/>
      <c r="Z61" s="134"/>
    </row>
    <row r="62" spans="5:36" x14ac:dyDescent="0.25">
      <c r="Y62" s="134"/>
      <c r="Z62" s="134"/>
    </row>
    <row r="63" spans="5:36" x14ac:dyDescent="0.25">
      <c r="Y63" s="134"/>
      <c r="Z63" s="134"/>
    </row>
    <row r="64" spans="5:36" x14ac:dyDescent="0.25">
      <c r="Y64" s="134"/>
      <c r="Z64" s="134"/>
    </row>
    <row r="65" spans="25:26" x14ac:dyDescent="0.25">
      <c r="Y65" s="134"/>
      <c r="Z65" s="134"/>
    </row>
  </sheetData>
  <mergeCells count="4">
    <mergeCell ref="D8:D9"/>
    <mergeCell ref="C9:C10"/>
    <mergeCell ref="A14:B14"/>
    <mergeCell ref="F14:V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</vt:lpstr>
      <vt:lpstr>PtSLEv</vt:lpstr>
      <vt:lpstr>3 t biogr</vt:lpstr>
      <vt:lpstr>PtSLEv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2020-03-21T18:05:57Z</dcterms:modified>
</cp:coreProperties>
</file>