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1595" windowHeight="8955" tabRatio="819" activeTab="0"/>
  </bookViews>
  <sheets>
    <sheet name="Consist alfa Cronbach, KR20" sheetId="1" r:id="rId1"/>
    <sheet name="ej práctico" sheetId="2" r:id="rId2"/>
  </sheets>
  <definedNames>
    <definedName name="_xlfn.CUBEKPIMEMBER" hidden="1">#NAME?</definedName>
    <definedName name="_xlfn.STDEV.S" hidden="1">#NAME?</definedName>
    <definedName name="_xlfn.VAR.S" hidden="1">#NAME?</definedName>
  </definedNames>
  <calcPr fullCalcOnLoad="1"/>
</workbook>
</file>

<file path=xl/sharedStrings.xml><?xml version="1.0" encoding="utf-8"?>
<sst xmlns="http://schemas.openxmlformats.org/spreadsheetml/2006/main" count="148" uniqueCount="72">
  <si>
    <t>Total</t>
  </si>
  <si>
    <t>VALORACIÓN DE LA CONSISTENCIA INTERNA DE UNA ESCALA O CUESTIONARIO (pag. 835 Est. Amigable)</t>
  </si>
  <si>
    <t>A) Consistencia interna para escalas cuantitativas: Coeficiente alfa de Cronbach (pág 835)</t>
  </si>
  <si>
    <t>Ejemplo de la pág. 835 Estad Amigable</t>
  </si>
  <si>
    <t>Individuo</t>
  </si>
  <si>
    <t>ítem 1</t>
  </si>
  <si>
    <t>ítem 2</t>
  </si>
  <si>
    <t>ítem 3</t>
  </si>
  <si>
    <t>ítem 4</t>
  </si>
  <si>
    <t>ítem 5</t>
  </si>
  <si>
    <t>Suma ítems</t>
  </si>
  <si>
    <t>Los valores del coeficiente alfa de Cronbach puden oscilar entre 0 y 1. Un coeficiente de 0 se obtendría si todos los ítems fuesen independientes. En cambio, un coeficiente 1 indica</t>
  </si>
  <si>
    <t>consistencia máxima. Sin embargo, obtener un coeficiente alfa demasiado elevado indica que las medidas son redundantes (dos o más ítems miden exactamente lo mismo), lo que</t>
  </si>
  <si>
    <t>puede no ser adecuado.</t>
  </si>
  <si>
    <t>El valor del coeficiente depende de diferentes factores, uno de los más importantes es el número de ítems de la escala. Cuantos más ítems tenga la escala, mayor será su coeficiente alfa.</t>
  </si>
  <si>
    <t>tiene buena consistencia interna.</t>
  </si>
  <si>
    <t>Ponen un ejemplo: Un cuestionario de apoyo social funcional Duke-UNC-11 consta de 11 ítems medidos en una escala de Likert con puntuaciones de 1 a 5, y evalúa el apoyo</t>
  </si>
  <si>
    <t>social confidencial (posibilidad de contar con personas para comunicarse entre ellas) y el apoyo afectivo (demostración de amor, cariño y empatía). En el marco de un estudio de su</t>
  </si>
  <si>
    <t>de la subescala de apoyo afectivo fue 0,79. Los autores observaron que la extracción de ningún ítem mejorara la consistencia interna de la escala ni de las subescalas.</t>
  </si>
  <si>
    <t xml:space="preserve">     Si los ítems de una prueba son de respuesta dicotómica (sí / no), el índice de consistencia interna que debe calcularse es el coeficiente KR-20. el cálculo de este coeficiente </t>
  </si>
  <si>
    <t>presenta algunas variaciones respecto al de Cronbach:</t>
  </si>
  <si>
    <t>Sí= 1, No=0</t>
  </si>
  <si>
    <t>Nº individuos</t>
  </si>
  <si>
    <r>
      <t xml:space="preserve">respuestas negativas de cada ítem; y </t>
    </r>
    <r>
      <rPr>
        <i/>
        <sz val="10"/>
        <rFont val="Calibri"/>
        <family val="2"/>
      </rPr>
      <t>s</t>
    </r>
    <r>
      <rPr>
        <i/>
        <vertAlign val="subscript"/>
        <sz val="10"/>
        <rFont val="Calibri"/>
        <family val="2"/>
      </rPr>
      <t>T</t>
    </r>
    <r>
      <rPr>
        <i/>
        <vertAlign val="superscript"/>
        <sz val="10"/>
        <rFont val="Calibri"/>
        <family val="2"/>
      </rPr>
      <t>2</t>
    </r>
    <r>
      <rPr>
        <i/>
        <sz val="10"/>
        <rFont val="Calibri"/>
        <family val="2"/>
      </rPr>
      <t xml:space="preserve"> </t>
    </r>
    <r>
      <rPr>
        <sz val="10"/>
        <rFont val="Calibri"/>
        <family val="2"/>
      </rPr>
      <t>es la varianza del conjunto de la prueba.</t>
    </r>
  </si>
  <si>
    <r>
      <t xml:space="preserve"> p</t>
    </r>
    <r>
      <rPr>
        <b/>
        <i/>
        <vertAlign val="subscript"/>
        <sz val="10"/>
        <rFont val="Calibri"/>
        <family val="2"/>
      </rPr>
      <t>i</t>
    </r>
  </si>
  <si>
    <r>
      <t xml:space="preserve"> q</t>
    </r>
    <r>
      <rPr>
        <b/>
        <i/>
        <vertAlign val="subscript"/>
        <sz val="10"/>
        <rFont val="Calibri"/>
        <family val="2"/>
      </rPr>
      <t>i</t>
    </r>
  </si>
  <si>
    <r>
      <t xml:space="preserve"> p</t>
    </r>
    <r>
      <rPr>
        <b/>
        <i/>
        <vertAlign val="subscript"/>
        <sz val="10"/>
        <rFont val="Calibri"/>
        <family val="2"/>
      </rPr>
      <t>T</t>
    </r>
  </si>
  <si>
    <r>
      <t xml:space="preserve"> q</t>
    </r>
    <r>
      <rPr>
        <b/>
        <i/>
        <vertAlign val="subscript"/>
        <sz val="10"/>
        <rFont val="Calibri"/>
        <family val="2"/>
      </rPr>
      <t>T</t>
    </r>
  </si>
  <si>
    <r>
      <t xml:space="preserve">k </t>
    </r>
    <r>
      <rPr>
        <b/>
        <sz val="10"/>
        <rFont val="Calibri"/>
        <family val="2"/>
      </rPr>
      <t>=</t>
    </r>
  </si>
  <si>
    <r>
      <t>KR-20  =  [</t>
    </r>
    <r>
      <rPr>
        <i/>
        <sz val="10"/>
        <rFont val="Calibri"/>
        <family val="2"/>
      </rPr>
      <t>k</t>
    </r>
    <r>
      <rPr>
        <sz val="10"/>
        <rFont val="Calibri"/>
        <family val="2"/>
      </rPr>
      <t xml:space="preserve"> / </t>
    </r>
    <r>
      <rPr>
        <i/>
        <sz val="10"/>
        <rFont val="Calibri"/>
        <family val="2"/>
      </rPr>
      <t>k</t>
    </r>
    <r>
      <rPr>
        <sz val="10"/>
        <rFont val="Calibri"/>
        <family val="2"/>
      </rPr>
      <t>-1] * [ 1 - (Suma (p</t>
    </r>
    <r>
      <rPr>
        <i/>
        <vertAlign val="subscript"/>
        <sz val="10"/>
        <rFont val="Calibri"/>
        <family val="2"/>
      </rPr>
      <t>i</t>
    </r>
    <r>
      <rPr>
        <sz val="10"/>
        <rFont val="Calibri"/>
        <family val="2"/>
      </rPr>
      <t>*</t>
    </r>
    <r>
      <rPr>
        <i/>
        <sz val="10"/>
        <rFont val="Calibri"/>
        <family val="2"/>
      </rPr>
      <t xml:space="preserve"> q</t>
    </r>
    <r>
      <rPr>
        <i/>
        <vertAlign val="subscript"/>
        <sz val="10"/>
        <rFont val="Calibri"/>
        <family val="2"/>
      </rPr>
      <t>i</t>
    </r>
    <r>
      <rPr>
        <sz val="10"/>
        <rFont val="Calibri"/>
        <family val="2"/>
      </rPr>
      <t>) / (</t>
    </r>
    <r>
      <rPr>
        <i/>
        <sz val="10"/>
        <rFont val="Calibri"/>
        <family val="2"/>
      </rPr>
      <t>s</t>
    </r>
    <r>
      <rPr>
        <i/>
        <vertAlign val="subscript"/>
        <sz val="10"/>
        <rFont val="Calibri"/>
        <family val="2"/>
      </rPr>
      <t>T</t>
    </r>
    <r>
      <rPr>
        <i/>
        <vertAlign val="superscript"/>
        <sz val="10"/>
        <rFont val="Calibri"/>
        <family val="2"/>
      </rPr>
      <t>2</t>
    </r>
    <r>
      <rPr>
        <sz val="10"/>
        <rFont val="Calibri"/>
        <family val="2"/>
      </rPr>
      <t xml:space="preserve">) ] ; donde </t>
    </r>
    <r>
      <rPr>
        <i/>
        <sz val="10"/>
        <rFont val="Calibri"/>
        <family val="2"/>
      </rPr>
      <t>k</t>
    </r>
    <r>
      <rPr>
        <sz val="10"/>
        <rFont val="Calibri"/>
        <family val="2"/>
      </rPr>
      <t xml:space="preserve"> es el número de ítems; pi es la proporción de respuestas positivas de cada ítem; y q es la proporción de</t>
    </r>
  </si>
  <si>
    <t>validez y fiabilidad, se evaluó también su consistencia interna (Bellón et al, 1996a). El alfa de Cronbach de la escala fue 0,90; el de la subescala de apoyo confidencial fue 0,88; y el</t>
  </si>
  <si>
    <t>B) Consistencia interna para respuestas dicotómicas: coeficiente de KR-20 de Kuder-Richarsson (pág 837)</t>
  </si>
  <si>
    <t>SUJETO</t>
  </si>
  <si>
    <t>El móvil es lo mejor para estar actualizado</t>
  </si>
  <si>
    <t>El móvil sirve para aprender de asuntos</t>
  </si>
  <si>
    <t>Me interesa tener aplicaciones de periódicos/revistas</t>
  </si>
  <si>
    <t>Es necesario para estar al día</t>
  </si>
  <si>
    <t>El medio por donde más rápido te enteras de lo que ocurre</t>
  </si>
  <si>
    <r>
      <t>NOTA: Argimón y Jiménez Villa (pág 197, Mét Invest Clí y Epidem) dicen que, como norma general, se sugiere que el valor</t>
    </r>
    <r>
      <rPr>
        <b/>
        <u val="single"/>
        <sz val="10"/>
        <color indexed="17"/>
        <rFont val="Calibri"/>
        <family val="2"/>
      </rPr>
      <t xml:space="preserve"> debe ser superior a 0,70</t>
    </r>
    <r>
      <rPr>
        <sz val="10"/>
        <rFont val="Calibri"/>
        <family val="2"/>
      </rPr>
      <t xml:space="preserve"> para considerar que un instrumento</t>
    </r>
  </si>
  <si>
    <r>
      <t xml:space="preserve">Varianza, </t>
    </r>
    <r>
      <rPr>
        <b/>
        <i/>
        <sz val="10"/>
        <color indexed="17"/>
        <rFont val="Calibri"/>
        <family val="2"/>
      </rPr>
      <t>s</t>
    </r>
    <r>
      <rPr>
        <b/>
        <i/>
        <vertAlign val="subscript"/>
        <sz val="10"/>
        <color indexed="17"/>
        <rFont val="Calibri"/>
        <family val="2"/>
      </rPr>
      <t>T</t>
    </r>
    <r>
      <rPr>
        <b/>
        <i/>
        <vertAlign val="superscript"/>
        <sz val="10"/>
        <color indexed="17"/>
        <rFont val="Calibri"/>
        <family val="2"/>
      </rPr>
      <t>2</t>
    </r>
  </si>
  <si>
    <t>varianza intraítems</t>
  </si>
  <si>
    <t>varianza suma ítems</t>
  </si>
  <si>
    <r>
      <t>α =  (</t>
    </r>
    <r>
      <rPr>
        <i/>
        <sz val="10"/>
        <rFont val="Calibri"/>
        <family val="2"/>
      </rPr>
      <t>k</t>
    </r>
    <r>
      <rPr>
        <sz val="10"/>
        <rFont val="Calibri"/>
        <family val="2"/>
      </rPr>
      <t xml:space="preserve"> / </t>
    </r>
    <r>
      <rPr>
        <i/>
        <sz val="10"/>
        <rFont val="Calibri"/>
        <family val="2"/>
      </rPr>
      <t>k</t>
    </r>
    <r>
      <rPr>
        <sz val="10"/>
        <rFont val="Calibri"/>
        <family val="2"/>
      </rPr>
      <t>-1) * [ 1 - (Sumat (</t>
    </r>
    <r>
      <rPr>
        <i/>
        <sz val="10"/>
        <rFont val="Calibri"/>
        <family val="2"/>
      </rPr>
      <t>s</t>
    </r>
    <r>
      <rPr>
        <i/>
        <vertAlign val="subscript"/>
        <sz val="10"/>
        <rFont val="Calibri"/>
        <family val="2"/>
      </rPr>
      <t>i</t>
    </r>
    <r>
      <rPr>
        <i/>
        <vertAlign val="superscript"/>
        <sz val="10"/>
        <rFont val="Calibri"/>
        <family val="2"/>
      </rPr>
      <t>2</t>
    </r>
    <r>
      <rPr>
        <sz val="10"/>
        <rFont val="Calibri"/>
        <family val="2"/>
      </rPr>
      <t>) / (</t>
    </r>
    <r>
      <rPr>
        <i/>
        <sz val="10"/>
        <rFont val="Calibri"/>
        <family val="2"/>
      </rPr>
      <t>s</t>
    </r>
    <r>
      <rPr>
        <i/>
        <vertAlign val="subscript"/>
        <sz val="10"/>
        <rFont val="Calibri"/>
        <family val="2"/>
      </rPr>
      <t>T</t>
    </r>
    <r>
      <rPr>
        <i/>
        <vertAlign val="superscript"/>
        <sz val="10"/>
        <rFont val="Calibri"/>
        <family val="2"/>
      </rPr>
      <t>2</t>
    </r>
    <r>
      <rPr>
        <sz val="10"/>
        <rFont val="Calibri"/>
        <family val="2"/>
      </rPr>
      <t>) ]  =</t>
    </r>
  </si>
  <si>
    <r>
      <t>Sumat (</t>
    </r>
    <r>
      <rPr>
        <b/>
        <i/>
        <sz val="10"/>
        <rFont val="Calibri"/>
        <family val="2"/>
      </rPr>
      <t>p</t>
    </r>
    <r>
      <rPr>
        <b/>
        <i/>
        <vertAlign val="subscript"/>
        <sz val="10"/>
        <rFont val="Calibri"/>
        <family val="2"/>
      </rPr>
      <t>I</t>
    </r>
    <r>
      <rPr>
        <b/>
        <sz val="10"/>
        <rFont val="Calibri"/>
        <family val="2"/>
      </rPr>
      <t>*</t>
    </r>
    <r>
      <rPr>
        <b/>
        <i/>
        <sz val="10"/>
        <rFont val="Calibri"/>
        <family val="2"/>
      </rPr>
      <t>q</t>
    </r>
    <r>
      <rPr>
        <b/>
        <i/>
        <vertAlign val="subscript"/>
        <sz val="10"/>
        <rFont val="Calibri"/>
        <family val="2"/>
      </rPr>
      <t>I</t>
    </r>
    <r>
      <rPr>
        <b/>
        <i/>
        <sz val="10"/>
        <rFont val="Calibri"/>
        <family val="2"/>
      </rPr>
      <t>) =</t>
    </r>
  </si>
  <si>
    <r>
      <t>KR-20  =  [k / k-1] * [ 1 - (Sumat (p</t>
    </r>
    <r>
      <rPr>
        <vertAlign val="subscript"/>
        <sz val="10"/>
        <rFont val="Calibri"/>
        <family val="2"/>
      </rPr>
      <t>i</t>
    </r>
    <r>
      <rPr>
        <sz val="10"/>
        <rFont val="Calibri"/>
        <family val="2"/>
      </rPr>
      <t>* q</t>
    </r>
    <r>
      <rPr>
        <vertAlign val="subscript"/>
        <sz val="10"/>
        <rFont val="Calibri"/>
        <family val="2"/>
      </rPr>
      <t>i</t>
    </r>
    <r>
      <rPr>
        <sz val="10"/>
        <rFont val="Calibri"/>
        <family val="2"/>
      </rPr>
      <t>) / (s</t>
    </r>
    <r>
      <rPr>
        <vertAlign val="superscript"/>
        <sz val="10"/>
        <rFont val="Calibri"/>
        <family val="2"/>
      </rPr>
      <t>2</t>
    </r>
    <r>
      <rPr>
        <vertAlign val="subscript"/>
        <sz val="10"/>
        <rFont val="Calibri"/>
        <family val="2"/>
      </rPr>
      <t>T</t>
    </r>
    <r>
      <rPr>
        <sz val="10"/>
        <rFont val="Calibri"/>
        <family val="2"/>
      </rPr>
      <t xml:space="preserve"> ] =</t>
    </r>
  </si>
  <si>
    <r>
      <t xml:space="preserve">Varianza, </t>
    </r>
    <r>
      <rPr>
        <b/>
        <i/>
        <sz val="10"/>
        <rFont val="Calibri"/>
        <family val="2"/>
      </rPr>
      <t>s</t>
    </r>
    <r>
      <rPr>
        <b/>
        <i/>
        <vertAlign val="superscript"/>
        <sz val="10"/>
        <rFont val="Calibri"/>
        <family val="2"/>
      </rPr>
      <t>2</t>
    </r>
    <r>
      <rPr>
        <b/>
        <i/>
        <vertAlign val="subscript"/>
        <sz val="10"/>
        <rFont val="Calibri"/>
        <family val="2"/>
      </rPr>
      <t>T</t>
    </r>
  </si>
  <si>
    <r>
      <t xml:space="preserve">Varianza, </t>
    </r>
    <r>
      <rPr>
        <b/>
        <i/>
        <sz val="10"/>
        <color indexed="40"/>
        <rFont val="Calibri"/>
        <family val="2"/>
      </rPr>
      <t>s</t>
    </r>
    <r>
      <rPr>
        <b/>
        <i/>
        <vertAlign val="superscript"/>
        <sz val="10"/>
        <color indexed="40"/>
        <rFont val="Calibri"/>
        <family val="2"/>
      </rPr>
      <t>2</t>
    </r>
    <r>
      <rPr>
        <b/>
        <i/>
        <vertAlign val="subscript"/>
        <sz val="10"/>
        <color indexed="40"/>
        <rFont val="Calibri"/>
        <family val="2"/>
      </rPr>
      <t>i</t>
    </r>
  </si>
  <si>
    <r>
      <t>Sumat (</t>
    </r>
    <r>
      <rPr>
        <b/>
        <i/>
        <sz val="10"/>
        <color indexed="40"/>
        <rFont val="Calibri"/>
        <family val="2"/>
      </rPr>
      <t>s</t>
    </r>
    <r>
      <rPr>
        <b/>
        <i/>
        <vertAlign val="superscript"/>
        <sz val="10"/>
        <color indexed="40"/>
        <rFont val="Calibri"/>
        <family val="2"/>
      </rPr>
      <t>2</t>
    </r>
    <r>
      <rPr>
        <b/>
        <i/>
        <vertAlign val="subscript"/>
        <sz val="10"/>
        <color indexed="40"/>
        <rFont val="Calibri"/>
        <family val="2"/>
      </rPr>
      <t>i</t>
    </r>
    <r>
      <rPr>
        <b/>
        <sz val="10"/>
        <color indexed="40"/>
        <rFont val="Calibri"/>
        <family val="2"/>
      </rPr>
      <t>) =</t>
    </r>
  </si>
  <si>
    <r>
      <t>α =  [k / k-1] * [ 1 - (Sumat (s</t>
    </r>
    <r>
      <rPr>
        <vertAlign val="superscript"/>
        <sz val="10"/>
        <rFont val="Calibri"/>
        <family val="2"/>
      </rPr>
      <t>2</t>
    </r>
    <r>
      <rPr>
        <vertAlign val="subscript"/>
        <sz val="10"/>
        <rFont val="Calibri"/>
        <family val="2"/>
      </rPr>
      <t>i</t>
    </r>
    <r>
      <rPr>
        <sz val="10"/>
        <rFont val="Calibri"/>
        <family val="2"/>
      </rPr>
      <t>) / (s</t>
    </r>
    <r>
      <rPr>
        <vertAlign val="superscript"/>
        <sz val="10"/>
        <rFont val="Calibri"/>
        <family val="2"/>
      </rPr>
      <t>2</t>
    </r>
    <r>
      <rPr>
        <vertAlign val="subscript"/>
        <sz val="10"/>
        <rFont val="Calibri"/>
        <family val="2"/>
      </rPr>
      <t>T</t>
    </r>
    <r>
      <rPr>
        <sz val="10"/>
        <rFont val="Calibri"/>
        <family val="2"/>
      </rPr>
      <t>) ] , donde k es el numero de ítems contenidos en la escala, s</t>
    </r>
    <r>
      <rPr>
        <vertAlign val="superscript"/>
        <sz val="10"/>
        <rFont val="Calibri"/>
        <family val="2"/>
      </rPr>
      <t>2</t>
    </r>
    <r>
      <rPr>
        <vertAlign val="subscript"/>
        <sz val="10"/>
        <rFont val="Calibri"/>
        <family val="2"/>
      </rPr>
      <t>i</t>
    </r>
    <r>
      <rPr>
        <sz val="10"/>
        <rFont val="Calibri"/>
        <family val="2"/>
      </rPr>
      <t xml:space="preserve"> es la varianza de cada uno de los items </t>
    </r>
  </si>
  <si>
    <r>
      <t>y s</t>
    </r>
    <r>
      <rPr>
        <vertAlign val="superscript"/>
        <sz val="10"/>
        <rFont val="Calibri"/>
        <family val="2"/>
      </rPr>
      <t>2</t>
    </r>
    <r>
      <rPr>
        <vertAlign val="subscript"/>
        <sz val="10"/>
        <rFont val="Calibri"/>
        <family val="2"/>
      </rPr>
      <t>T</t>
    </r>
    <r>
      <rPr>
        <sz val="10"/>
        <rFont val="Calibri"/>
        <family val="2"/>
      </rPr>
      <t xml:space="preserve"> la varianza de la puntuación total calculada a través de la suma de cada puntuación individual (puntuación de cada ítem). </t>
    </r>
  </si>
  <si>
    <t>A menor N, mayor es la diferencia entre alfa y alfa insesgado. Se igualan aproximadamente cuando N&gt;100</t>
  </si>
  <si>
    <t>N= Contar =</t>
  </si>
  <si>
    <t>N-1=</t>
  </si>
  <si>
    <t>(N-1)(k-1) =</t>
  </si>
  <si>
    <t>"=DISTR.F.INV(p;g.l)=&gt;</t>
  </si>
  <si>
    <r>
      <t>F</t>
    </r>
    <r>
      <rPr>
        <vertAlign val="subscript"/>
        <sz val="10"/>
        <rFont val="Calibri"/>
        <family val="2"/>
      </rPr>
      <t>0,975;g.l.</t>
    </r>
    <r>
      <rPr>
        <sz val="10"/>
        <rFont val="Calibri"/>
        <family val="2"/>
      </rPr>
      <t>=</t>
    </r>
  </si>
  <si>
    <t>F de Snedecor= 1-alfa hipótesis nula / 1-alfa obtenido =</t>
  </si>
  <si>
    <t xml:space="preserve">p=  DISTR.F(Fobtenido;;g.l)=&gt;
</t>
  </si>
  <si>
    <r>
      <rPr>
        <i/>
        <sz val="10"/>
        <rFont val="Calibri"/>
        <family val="2"/>
      </rPr>
      <t>p</t>
    </r>
    <r>
      <rPr>
        <sz val="10"/>
        <rFont val="Calibri"/>
        <family val="2"/>
      </rPr>
      <t>=</t>
    </r>
  </si>
  <si>
    <t>7,81 &gt; 1,70 =&gt; Rechazo Ho</t>
  </si>
  <si>
    <r>
      <t>F</t>
    </r>
    <r>
      <rPr>
        <vertAlign val="subscript"/>
        <sz val="10"/>
        <rFont val="Calibri"/>
        <family val="2"/>
      </rPr>
      <t>0,025;g.l.</t>
    </r>
    <r>
      <rPr>
        <sz val="10"/>
        <rFont val="Calibri"/>
        <family val="2"/>
      </rPr>
      <t xml:space="preserve">= </t>
    </r>
  </si>
  <si>
    <t>Contraste Hipótesis =&gt;</t>
  </si>
  <si>
    <t>g.l. = (N-1) ; (N-1)(k-1) =&gt;</t>
  </si>
  <si>
    <t xml:space="preserve">α insesgado =  [α(N-3) +2] / N-1 = </t>
  </si>
  <si>
    <t xml:space="preserve">Un coeficiente para medir el grado de consistencia interna entre las ítems de una dimensión es el Coeficiente alfa de Cronbach., cuya fórmula es la siguiente: </t>
  </si>
  <si>
    <t xml:space="preserve">ítems de una dimensión </t>
  </si>
  <si>
    <t>Puntuación media de cada ítem:</t>
  </si>
  <si>
    <t>nº ítems: k =</t>
  </si>
  <si>
    <t>Puntuación media de la suma de los ítem:</t>
  </si>
  <si>
    <t xml:space="preserve">Un coeficiente para medir el grado de consistencia interna entre las ítems de una dimensión es el Coeficiente alfa de Cronbach, cuya fórmula es la siguiente: </t>
  </si>
  <si>
    <t>A) Consistencia interna para escalas cuantitativas: Coeficiente alfa de Cronbach</t>
  </si>
  <si>
    <t>B) Consistencia interna para respuestas dicotómicas: coeficiente de KR-20 de Kuder-Richarsson (pág 837 Est. amigable)</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</si>
</sst>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0.0%"/>
    <numFmt numFmtId="166" formatCode="0.0000000"/>
    <numFmt numFmtId="167" formatCode="0.000000"/>
    <numFmt numFmtId="168" formatCode="0.00000"/>
    <numFmt numFmtId="169" formatCode="0.0000"/>
    <numFmt numFmtId="170" formatCode="0.000"/>
    <numFmt numFmtId="171" formatCode="_-* #,##0.000\ _€_-;\-* #,##0.000\ _€_-;_-* &quot;-&quot;??\ _€_-;_-@_-"/>
    <numFmt numFmtId="172" formatCode="_-* #,##0.000000\ _€_-;\-* #,##0.000000\ _€_-;_-* &quot;-&quot;??\ _€_-;_-@_-"/>
    <numFmt numFmtId="173" formatCode="_-* #,##0.0\ _€_-;\-* #,##0.0\ _€_-;_-* &quot;-&quot;??\ _€_-;_-@_-"/>
    <numFmt numFmtId="174" formatCode="0.0"/>
    <numFmt numFmtId="175" formatCode="0.000%"/>
    <numFmt numFmtId="176" formatCode="0.0000%"/>
    <numFmt numFmtId="177" formatCode="0.00000%"/>
    <numFmt numFmtId="178" formatCode="0.000000%"/>
    <numFmt numFmtId="179" formatCode="0.0000000%"/>
    <numFmt numFmtId="180" formatCode="0.00000000%"/>
    <numFmt numFmtId="181" formatCode="0.000000000%"/>
    <numFmt numFmtId="182" formatCode="0.00000000"/>
    <numFmt numFmtId="183" formatCode="0.00000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C0A]dddd\,\ dd&quot; de &quot;mmmm&quot; de &quot;yyyy"/>
    <numFmt numFmtId="189" formatCode="[$-C0A]dddd\,\ d&quot; de &quot;mmmm&quot; de &quot;yyyy"/>
    <numFmt numFmtId="190" formatCode="_(* #,##0.00_);_(* \(#,##0.00\);_(* &quot;-&quot;??_);_(@_)"/>
    <numFmt numFmtId="191" formatCode="_(* #,##0_);_(* \(#,##0\);_(* &quot;-&quot;_);_(@_)"/>
    <numFmt numFmtId="192" formatCode="_(&quot;$&quot;* #,##0.00_);_(&quot;$&quot;* \(#,##0.00\);_(&quot;$&quot;* &quot;-&quot;??_);_(@_)"/>
    <numFmt numFmtId="193" formatCode="_(&quot;$&quot;* #,##0_);_(&quot;$&quot;* \(#,##0\);_(&quot;$&quot;* &quot;-&quot;_);_(@_)"/>
    <numFmt numFmtId="194" formatCode="####.000"/>
    <numFmt numFmtId="195" formatCode="###0"/>
  </numFmts>
  <fonts count="74">
    <font>
      <sz val="10"/>
      <name val="Arial"/>
      <family val="0"/>
    </font>
    <font>
      <sz val="10"/>
      <color indexed="12"/>
      <name val="Calibri"/>
      <family val="2"/>
    </font>
    <font>
      <b/>
      <sz val="10"/>
      <color indexed="12"/>
      <name val="Calibri"/>
      <family val="2"/>
    </font>
    <font>
      <b/>
      <sz val="10"/>
      <name val="Calibri"/>
      <family val="2"/>
    </font>
    <font>
      <sz val="10"/>
      <name val="Calibri"/>
      <family val="2"/>
    </font>
    <font>
      <i/>
      <sz val="10"/>
      <name val="Calibri"/>
      <family val="2"/>
    </font>
    <font>
      <b/>
      <u val="single"/>
      <sz val="11"/>
      <name val="Calibri"/>
      <family val="2"/>
    </font>
    <font>
      <i/>
      <vertAlign val="subscript"/>
      <sz val="10"/>
      <name val="Calibri"/>
      <family val="2"/>
    </font>
    <font>
      <i/>
      <vertAlign val="superscript"/>
      <sz val="10"/>
      <name val="Calibri"/>
      <family val="2"/>
    </font>
    <font>
      <b/>
      <i/>
      <sz val="10"/>
      <name val="Calibri"/>
      <family val="2"/>
    </font>
    <font>
      <b/>
      <i/>
      <vertAlign val="subscript"/>
      <sz val="10"/>
      <name val="Calibri"/>
      <family val="2"/>
    </font>
    <font>
      <b/>
      <i/>
      <vertAlign val="superscript"/>
      <sz val="10"/>
      <name val="Calibri"/>
      <family val="2"/>
    </font>
    <font>
      <b/>
      <u val="single"/>
      <sz val="14"/>
      <name val="Calibri"/>
      <family val="2"/>
    </font>
    <font>
      <b/>
      <u val="single"/>
      <sz val="10"/>
      <color indexed="17"/>
      <name val="Calibri"/>
      <family val="2"/>
    </font>
    <font>
      <b/>
      <sz val="10"/>
      <color indexed="40"/>
      <name val="Calibri"/>
      <family val="2"/>
    </font>
    <font>
      <b/>
      <i/>
      <sz val="10"/>
      <color indexed="40"/>
      <name val="Calibri"/>
      <family val="2"/>
    </font>
    <font>
      <b/>
      <i/>
      <vertAlign val="subscript"/>
      <sz val="10"/>
      <color indexed="40"/>
      <name val="Calibri"/>
      <family val="2"/>
    </font>
    <font>
      <b/>
      <i/>
      <vertAlign val="superscript"/>
      <sz val="10"/>
      <color indexed="40"/>
      <name val="Calibri"/>
      <family val="2"/>
    </font>
    <font>
      <b/>
      <i/>
      <sz val="10"/>
      <color indexed="17"/>
      <name val="Calibri"/>
      <family val="2"/>
    </font>
    <font>
      <b/>
      <i/>
      <vertAlign val="subscript"/>
      <sz val="10"/>
      <color indexed="17"/>
      <name val="Calibri"/>
      <family val="2"/>
    </font>
    <font>
      <b/>
      <i/>
      <vertAlign val="superscript"/>
      <sz val="10"/>
      <color indexed="17"/>
      <name val="Calibri"/>
      <family val="2"/>
    </font>
    <font>
      <vertAlign val="subscript"/>
      <sz val="10"/>
      <name val="Calibri"/>
      <family val="2"/>
    </font>
    <font>
      <vertAlign val="superscript"/>
      <sz val="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u val="single"/>
      <sz val="10"/>
      <color indexed="36"/>
      <name val="Calibri"/>
      <family val="2"/>
    </font>
    <font>
      <sz val="9"/>
      <color indexed="40"/>
      <name val="Calibri"/>
      <family val="2"/>
    </font>
    <font>
      <sz val="10"/>
      <color indexed="17"/>
      <name val="Calibri"/>
      <family val="2"/>
    </font>
    <font>
      <b/>
      <sz val="10"/>
      <color indexed="17"/>
      <name val="Calibri"/>
      <family val="2"/>
    </font>
    <font>
      <sz val="11"/>
      <name val="Calibri"/>
      <family val="2"/>
    </font>
    <font>
      <b/>
      <sz val="9"/>
      <color indexed="17"/>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u val="single"/>
      <sz val="10"/>
      <color rgb="FF7030A0"/>
      <name val="Calibri"/>
      <family val="2"/>
    </font>
    <font>
      <sz val="9"/>
      <color rgb="FF00B0F0"/>
      <name val="Calibri"/>
      <family val="2"/>
    </font>
    <font>
      <b/>
      <sz val="10"/>
      <color rgb="FF00B0F0"/>
      <name val="Calibri"/>
      <family val="2"/>
    </font>
    <font>
      <sz val="10"/>
      <color rgb="FF00B050"/>
      <name val="Calibri"/>
      <family val="2"/>
    </font>
    <font>
      <b/>
      <sz val="10"/>
      <color rgb="FF00B050"/>
      <name val="Calibri"/>
      <family val="2"/>
    </font>
    <font>
      <sz val="10"/>
      <color rgb="FF0000FF"/>
      <name val="Calibri"/>
      <family val="2"/>
    </font>
    <font>
      <b/>
      <sz val="9"/>
      <color rgb="FF00B05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66"/>
        <bgColor indexed="64"/>
      </patternFill>
    </fill>
    <fill>
      <patternFill patternType="solid">
        <fgColor rgb="FFFFFF99"/>
        <bgColor indexed="64"/>
      </patternFill>
    </fill>
    <fill>
      <patternFill patternType="solid">
        <fgColor rgb="FFFFC000"/>
        <bgColor indexed="64"/>
      </patternFill>
    </fill>
    <fill>
      <patternFill patternType="solid">
        <fgColor rgb="FFCCFFFF"/>
        <bgColor indexed="64"/>
      </patternFill>
    </fill>
    <fill>
      <patternFill patternType="solid">
        <fgColor rgb="FFCCE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4" applyNumberFormat="0" applyFill="0" applyAlignment="0" applyProtection="0"/>
    <xf numFmtId="0" fontId="55"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6" fillId="29" borderId="1"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1" fillId="21" borderId="6"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55" fillId="0" borderId="8" applyNumberFormat="0" applyFill="0" applyAlignment="0" applyProtection="0"/>
    <xf numFmtId="0" fontId="66" fillId="0" borderId="9" applyNumberFormat="0" applyFill="0" applyAlignment="0" applyProtection="0"/>
  </cellStyleXfs>
  <cellXfs count="86">
    <xf numFmtId="0" fontId="0" fillId="0" borderId="0" xfId="0" applyAlignment="1">
      <alignment/>
    </xf>
    <xf numFmtId="0" fontId="4" fillId="33" borderId="10" xfId="0" applyFont="1" applyFill="1" applyBorder="1" applyAlignment="1">
      <alignment horizontal="center"/>
    </xf>
    <xf numFmtId="0" fontId="4" fillId="0" borderId="0" xfId="0" applyFont="1" applyAlignment="1">
      <alignment/>
    </xf>
    <xf numFmtId="0" fontId="6" fillId="0" borderId="0" xfId="0" applyFont="1" applyAlignment="1">
      <alignment/>
    </xf>
    <xf numFmtId="0" fontId="67" fillId="0" borderId="0" xfId="0" applyFont="1" applyAlignment="1">
      <alignment/>
    </xf>
    <xf numFmtId="0" fontId="4" fillId="0" borderId="0" xfId="0" applyFont="1" applyBorder="1" applyAlignment="1">
      <alignment/>
    </xf>
    <xf numFmtId="0" fontId="1" fillId="0" borderId="0" xfId="0" applyFont="1" applyBorder="1" applyAlignment="1">
      <alignment/>
    </xf>
    <xf numFmtId="10" fontId="4" fillId="0" borderId="0" xfId="55" applyNumberFormat="1" applyFont="1" applyAlignment="1">
      <alignment/>
    </xf>
    <xf numFmtId="0" fontId="2" fillId="0" borderId="0" xfId="0" applyFont="1" applyBorder="1" applyAlignment="1">
      <alignment/>
    </xf>
    <xf numFmtId="165" fontId="4" fillId="0" borderId="0" xfId="55" applyNumberFormat="1" applyFont="1" applyBorder="1" applyAlignment="1">
      <alignment/>
    </xf>
    <xf numFmtId="10" fontId="4" fillId="0" borderId="0" xfId="55" applyNumberFormat="1" applyFont="1" applyBorder="1" applyAlignment="1">
      <alignment/>
    </xf>
    <xf numFmtId="10" fontId="4" fillId="0" borderId="0" xfId="0" applyNumberFormat="1" applyFont="1" applyAlignment="1">
      <alignment/>
    </xf>
    <xf numFmtId="0" fontId="4" fillId="0" borderId="0" xfId="0" applyFont="1" applyAlignment="1">
      <alignment horizontal="center"/>
    </xf>
    <xf numFmtId="43" fontId="3" fillId="0" borderId="0" xfId="49" applyFont="1" applyBorder="1" applyAlignment="1">
      <alignment/>
    </xf>
    <xf numFmtId="43" fontId="4" fillId="0" borderId="0" xfId="0" applyNumberFormat="1" applyFont="1" applyBorder="1" applyAlignment="1">
      <alignment/>
    </xf>
    <xf numFmtId="0" fontId="3" fillId="0" borderId="0" xfId="0" applyFont="1" applyAlignment="1">
      <alignment horizontal="center"/>
    </xf>
    <xf numFmtId="174" fontId="4" fillId="0" borderId="0" xfId="0" applyNumberFormat="1" applyFont="1" applyBorder="1" applyAlignment="1">
      <alignment horizontal="center"/>
    </xf>
    <xf numFmtId="174" fontId="3" fillId="0" borderId="10" xfId="0" applyNumberFormat="1" applyFont="1" applyBorder="1" applyAlignment="1">
      <alignment horizontal="center" vertical="center"/>
    </xf>
    <xf numFmtId="0" fontId="3" fillId="0" borderId="10" xfId="0" applyFont="1" applyBorder="1" applyAlignment="1">
      <alignment horizontal="right"/>
    </xf>
    <xf numFmtId="2" fontId="3" fillId="0" borderId="10" xfId="0" applyNumberFormat="1" applyFont="1" applyBorder="1" applyAlignment="1">
      <alignment horizontal="center"/>
    </xf>
    <xf numFmtId="0" fontId="9" fillId="0" borderId="11" xfId="0" applyFont="1" applyBorder="1" applyAlignment="1">
      <alignment horizontal="right"/>
    </xf>
    <xf numFmtId="1" fontId="3" fillId="0" borderId="10" xfId="0" applyNumberFormat="1" applyFont="1" applyBorder="1" applyAlignment="1">
      <alignment horizontal="center"/>
    </xf>
    <xf numFmtId="167" fontId="4" fillId="0" borderId="0" xfId="0" applyNumberFormat="1" applyFont="1" applyAlignment="1">
      <alignment/>
    </xf>
    <xf numFmtId="43" fontId="4" fillId="0" borderId="0" xfId="49" applyFont="1" applyAlignment="1">
      <alignment/>
    </xf>
    <xf numFmtId="0" fontId="1" fillId="0" borderId="0" xfId="0" applyFont="1" applyAlignment="1">
      <alignment horizontal="center"/>
    </xf>
    <xf numFmtId="43" fontId="3" fillId="0" borderId="0" xfId="49" applyFont="1" applyBorder="1" applyAlignment="1">
      <alignment horizontal="center"/>
    </xf>
    <xf numFmtId="1" fontId="4" fillId="34" borderId="0" xfId="0" applyNumberFormat="1" applyFont="1" applyFill="1" applyAlignment="1">
      <alignment horizontal="center"/>
    </xf>
    <xf numFmtId="1" fontId="4" fillId="0" borderId="0" xfId="0" applyNumberFormat="1" applyFont="1" applyBorder="1" applyAlignment="1">
      <alignment horizontal="center"/>
    </xf>
    <xf numFmtId="0" fontId="3" fillId="0" borderId="11" xfId="0" applyFont="1" applyBorder="1" applyAlignment="1">
      <alignment horizontal="center"/>
    </xf>
    <xf numFmtId="1" fontId="3" fillId="0" borderId="12" xfId="0" applyNumberFormat="1" applyFont="1" applyBorder="1" applyAlignment="1">
      <alignment horizontal="center"/>
    </xf>
    <xf numFmtId="1" fontId="4" fillId="0" borderId="0" xfId="0" applyNumberFormat="1" applyFont="1" applyAlignment="1">
      <alignment horizontal="center"/>
    </xf>
    <xf numFmtId="0" fontId="9" fillId="0" borderId="10" xfId="0" applyFont="1" applyBorder="1" applyAlignment="1">
      <alignment horizontal="right"/>
    </xf>
    <xf numFmtId="2" fontId="4" fillId="0" borderId="0" xfId="0" applyNumberFormat="1" applyFont="1" applyAlignment="1">
      <alignment/>
    </xf>
    <xf numFmtId="2" fontId="3" fillId="0" borderId="0" xfId="0" applyNumberFormat="1" applyFont="1" applyBorder="1" applyAlignment="1">
      <alignment horizontal="center"/>
    </xf>
    <xf numFmtId="0" fontId="4" fillId="0" borderId="0" xfId="0" applyFont="1" applyFill="1" applyAlignment="1">
      <alignment/>
    </xf>
    <xf numFmtId="0" fontId="3" fillId="0" borderId="13" xfId="0" applyFont="1" applyFill="1" applyBorder="1" applyAlignment="1">
      <alignment horizontal="right"/>
    </xf>
    <xf numFmtId="166" fontId="4" fillId="0" borderId="0" xfId="0" applyNumberFormat="1" applyFont="1" applyAlignment="1">
      <alignment/>
    </xf>
    <xf numFmtId="0" fontId="12" fillId="0" borderId="0" xfId="0" applyFont="1" applyAlignment="1">
      <alignment/>
    </xf>
    <xf numFmtId="0" fontId="4" fillId="33" borderId="14" xfId="0" applyFont="1" applyFill="1" applyBorder="1" applyAlignment="1">
      <alignment horizontal="center"/>
    </xf>
    <xf numFmtId="0" fontId="4" fillId="0" borderId="10" xfId="0" applyFont="1" applyBorder="1" applyAlignment="1">
      <alignment horizontal="center" vertical="top" wrapText="1"/>
    </xf>
    <xf numFmtId="0" fontId="4" fillId="0" borderId="0" xfId="0" applyFont="1" applyAlignment="1">
      <alignment vertical="center"/>
    </xf>
    <xf numFmtId="0" fontId="4" fillId="35" borderId="14" xfId="0" applyFont="1" applyFill="1" applyBorder="1" applyAlignment="1">
      <alignment horizontal="center"/>
    </xf>
    <xf numFmtId="0" fontId="4" fillId="35" borderId="10" xfId="0" applyFont="1" applyFill="1" applyBorder="1" applyAlignment="1">
      <alignment horizontal="center"/>
    </xf>
    <xf numFmtId="0" fontId="4" fillId="0" borderId="10" xfId="0" applyFont="1" applyBorder="1" applyAlignment="1">
      <alignment horizontal="center"/>
    </xf>
    <xf numFmtId="2" fontId="3" fillId="0" borderId="0" xfId="0" applyNumberFormat="1" applyFont="1" applyAlignment="1">
      <alignment horizontal="center"/>
    </xf>
    <xf numFmtId="0" fontId="68" fillId="0" borderId="0" xfId="0" applyFont="1" applyAlignment="1">
      <alignment/>
    </xf>
    <xf numFmtId="0" fontId="69" fillId="0" borderId="10" xfId="0" applyFont="1" applyBorder="1" applyAlignment="1">
      <alignment horizontal="right"/>
    </xf>
    <xf numFmtId="2" fontId="69" fillId="0" borderId="10" xfId="0" applyNumberFormat="1" applyFont="1" applyBorder="1" applyAlignment="1">
      <alignment horizontal="center"/>
    </xf>
    <xf numFmtId="0" fontId="70" fillId="0" borderId="0" xfId="0" applyFont="1" applyAlignment="1">
      <alignment/>
    </xf>
    <xf numFmtId="2" fontId="71" fillId="0" borderId="0" xfId="0" applyNumberFormat="1" applyFont="1" applyAlignment="1">
      <alignment horizontal="center"/>
    </xf>
    <xf numFmtId="174" fontId="70" fillId="0" borderId="0" xfId="0" applyNumberFormat="1" applyFont="1" applyBorder="1" applyAlignment="1">
      <alignment horizontal="center"/>
    </xf>
    <xf numFmtId="43" fontId="71" fillId="0" borderId="0" xfId="49" applyFont="1" applyBorder="1" applyAlignment="1">
      <alignment/>
    </xf>
    <xf numFmtId="0" fontId="4" fillId="0" borderId="0" xfId="0" applyFont="1" applyAlignment="1">
      <alignment horizontal="left"/>
    </xf>
    <xf numFmtId="0" fontId="9" fillId="0" borderId="0" xfId="0" applyFont="1" applyBorder="1" applyAlignment="1">
      <alignment horizontal="right"/>
    </xf>
    <xf numFmtId="1" fontId="3" fillId="0" borderId="0" xfId="0" applyNumberFormat="1" applyFont="1" applyBorder="1" applyAlignment="1">
      <alignment horizontal="center"/>
    </xf>
    <xf numFmtId="0" fontId="4" fillId="0" borderId="0" xfId="0" applyFont="1" applyAlignment="1">
      <alignment horizontal="right"/>
    </xf>
    <xf numFmtId="49" fontId="4" fillId="0" borderId="0" xfId="49" applyNumberFormat="1" applyFont="1" applyFill="1" applyBorder="1" applyAlignment="1">
      <alignment horizontal="right"/>
    </xf>
    <xf numFmtId="0" fontId="4" fillId="0" borderId="0" xfId="0" applyFont="1" applyFill="1" applyAlignment="1">
      <alignment horizontal="right"/>
    </xf>
    <xf numFmtId="1" fontId="4" fillId="0" borderId="0" xfId="0" applyNumberFormat="1" applyFont="1" applyFill="1" applyAlignment="1">
      <alignment horizontal="left"/>
    </xf>
    <xf numFmtId="2" fontId="4" fillId="0" borderId="0" xfId="49" applyNumberFormat="1" applyFont="1" applyFill="1" applyAlignment="1">
      <alignment horizontal="left"/>
    </xf>
    <xf numFmtId="170" fontId="3" fillId="36" borderId="0" xfId="0" applyNumberFormat="1" applyFont="1" applyFill="1" applyAlignment="1">
      <alignment horizontal="left"/>
    </xf>
    <xf numFmtId="2" fontId="4" fillId="0" borderId="0" xfId="0" applyNumberFormat="1" applyFont="1" applyFill="1" applyAlignment="1">
      <alignment horizontal="left"/>
    </xf>
    <xf numFmtId="0" fontId="46" fillId="0" borderId="0" xfId="0" applyFont="1" applyFill="1" applyBorder="1" applyAlignment="1">
      <alignment/>
    </xf>
    <xf numFmtId="0" fontId="4" fillId="0" borderId="0" xfId="0" applyFont="1" applyFill="1" applyBorder="1" applyAlignment="1">
      <alignment horizontal="right"/>
    </xf>
    <xf numFmtId="0" fontId="4" fillId="0" borderId="0" xfId="0" applyFont="1" applyFill="1" applyBorder="1" applyAlignment="1">
      <alignment/>
    </xf>
    <xf numFmtId="2" fontId="4" fillId="0" borderId="0" xfId="49" applyNumberFormat="1" applyFont="1" applyFill="1" applyBorder="1" applyAlignment="1">
      <alignment horizontal="left"/>
    </xf>
    <xf numFmtId="170" fontId="3" fillId="36" borderId="0" xfId="0" applyNumberFormat="1" applyFont="1" applyFill="1" applyAlignment="1">
      <alignment horizontal="left" vertical="center"/>
    </xf>
    <xf numFmtId="170" fontId="3" fillId="37" borderId="0" xfId="0" applyNumberFormat="1" applyFont="1" applyFill="1" applyAlignment="1">
      <alignment horizontal="left" vertical="center"/>
    </xf>
    <xf numFmtId="2" fontId="3" fillId="36" borderId="0" xfId="0" applyNumberFormat="1" applyFont="1" applyFill="1" applyAlignment="1">
      <alignment horizontal="left"/>
    </xf>
    <xf numFmtId="0" fontId="72" fillId="0" borderId="10" xfId="0" applyFont="1" applyBorder="1" applyAlignment="1">
      <alignment horizontal="center"/>
    </xf>
    <xf numFmtId="0" fontId="72" fillId="33" borderId="14" xfId="0" applyFont="1" applyFill="1" applyBorder="1" applyAlignment="1">
      <alignment horizontal="center"/>
    </xf>
    <xf numFmtId="174" fontId="4" fillId="0" borderId="0" xfId="0" applyNumberFormat="1" applyFont="1" applyAlignment="1">
      <alignment/>
    </xf>
    <xf numFmtId="2" fontId="69" fillId="0" borderId="0" xfId="0" applyNumberFormat="1" applyFont="1" applyBorder="1" applyAlignment="1">
      <alignment horizontal="center"/>
    </xf>
    <xf numFmtId="0" fontId="71" fillId="0" borderId="0" xfId="0" applyFont="1" applyBorder="1" applyAlignment="1">
      <alignment horizontal="right"/>
    </xf>
    <xf numFmtId="0" fontId="68" fillId="0" borderId="0" xfId="0" applyFont="1" applyAlignment="1">
      <alignment horizontal="right"/>
    </xf>
    <xf numFmtId="2" fontId="71" fillId="0" borderId="0" xfId="0" applyNumberFormat="1" applyFont="1" applyAlignment="1">
      <alignment horizontal="center" vertic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2" fontId="69" fillId="0" borderId="11" xfId="0" applyNumberFormat="1" applyFont="1" applyBorder="1" applyAlignment="1">
      <alignment horizontal="center"/>
    </xf>
    <xf numFmtId="2" fontId="69" fillId="0" borderId="18" xfId="0" applyNumberFormat="1" applyFont="1" applyBorder="1" applyAlignment="1">
      <alignment horizontal="center"/>
    </xf>
    <xf numFmtId="2" fontId="69" fillId="0" borderId="12" xfId="0" applyNumberFormat="1" applyFont="1" applyBorder="1" applyAlignment="1">
      <alignment horizontal="center"/>
    </xf>
    <xf numFmtId="2" fontId="3" fillId="0" borderId="11" xfId="0" applyNumberFormat="1" applyFont="1" applyBorder="1" applyAlignment="1">
      <alignment horizontal="center"/>
    </xf>
    <xf numFmtId="2" fontId="3" fillId="0" borderId="18" xfId="0" applyNumberFormat="1" applyFont="1" applyBorder="1" applyAlignment="1">
      <alignment horizontal="center"/>
    </xf>
    <xf numFmtId="2" fontId="3" fillId="0" borderId="12" xfId="0" applyNumberFormat="1" applyFont="1" applyBorder="1" applyAlignment="1">
      <alignment horizontal="center"/>
    </xf>
    <xf numFmtId="0" fontId="73" fillId="0" borderId="0" xfId="0" applyFont="1" applyBorder="1" applyAlignment="1">
      <alignment horizontal="righ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43</xdr:row>
      <xdr:rowOff>95250</xdr:rowOff>
    </xdr:from>
    <xdr:to>
      <xdr:col>6</xdr:col>
      <xdr:colOff>666750</xdr:colOff>
      <xdr:row>43</xdr:row>
      <xdr:rowOff>95250</xdr:rowOff>
    </xdr:to>
    <xdr:sp>
      <xdr:nvSpPr>
        <xdr:cNvPr id="1" name="Line 1"/>
        <xdr:cNvSpPr>
          <a:spLocks/>
        </xdr:cNvSpPr>
      </xdr:nvSpPr>
      <xdr:spPr>
        <a:xfrm>
          <a:off x="1905000" y="8296275"/>
          <a:ext cx="3657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92</xdr:row>
      <xdr:rowOff>76200</xdr:rowOff>
    </xdr:from>
    <xdr:to>
      <xdr:col>6</xdr:col>
      <xdr:colOff>695325</xdr:colOff>
      <xdr:row>92</xdr:row>
      <xdr:rowOff>85725</xdr:rowOff>
    </xdr:to>
    <xdr:sp>
      <xdr:nvSpPr>
        <xdr:cNvPr id="2" name="Line 2"/>
        <xdr:cNvSpPr>
          <a:spLocks/>
        </xdr:cNvSpPr>
      </xdr:nvSpPr>
      <xdr:spPr>
        <a:xfrm>
          <a:off x="1962150" y="16649700"/>
          <a:ext cx="3629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91</xdr:row>
      <xdr:rowOff>85725</xdr:rowOff>
    </xdr:from>
    <xdr:to>
      <xdr:col>6</xdr:col>
      <xdr:colOff>676275</xdr:colOff>
      <xdr:row>91</xdr:row>
      <xdr:rowOff>85725</xdr:rowOff>
    </xdr:to>
    <xdr:sp>
      <xdr:nvSpPr>
        <xdr:cNvPr id="3" name="Line 5"/>
        <xdr:cNvSpPr>
          <a:spLocks/>
        </xdr:cNvSpPr>
      </xdr:nvSpPr>
      <xdr:spPr>
        <a:xfrm>
          <a:off x="1962150" y="16478250"/>
          <a:ext cx="3609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93</xdr:row>
      <xdr:rowOff>76200</xdr:rowOff>
    </xdr:from>
    <xdr:to>
      <xdr:col>6</xdr:col>
      <xdr:colOff>676275</xdr:colOff>
      <xdr:row>93</xdr:row>
      <xdr:rowOff>85725</xdr:rowOff>
    </xdr:to>
    <xdr:sp>
      <xdr:nvSpPr>
        <xdr:cNvPr id="4" name="Line 7"/>
        <xdr:cNvSpPr>
          <a:spLocks/>
        </xdr:cNvSpPr>
      </xdr:nvSpPr>
      <xdr:spPr>
        <a:xfrm>
          <a:off x="1971675" y="16830675"/>
          <a:ext cx="36004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75</xdr:row>
      <xdr:rowOff>38100</xdr:rowOff>
    </xdr:from>
    <xdr:to>
      <xdr:col>8</xdr:col>
      <xdr:colOff>123825</xdr:colOff>
      <xdr:row>87</xdr:row>
      <xdr:rowOff>9525</xdr:rowOff>
    </xdr:to>
    <xdr:sp>
      <xdr:nvSpPr>
        <xdr:cNvPr id="5" name="5 Cerrar llave"/>
        <xdr:cNvSpPr>
          <a:spLocks/>
        </xdr:cNvSpPr>
      </xdr:nvSpPr>
      <xdr:spPr>
        <a:xfrm>
          <a:off x="6191250" y="13782675"/>
          <a:ext cx="352425" cy="19145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82</xdr:row>
      <xdr:rowOff>0</xdr:rowOff>
    </xdr:from>
    <xdr:to>
      <xdr:col>8</xdr:col>
      <xdr:colOff>647700</xdr:colOff>
      <xdr:row>93</xdr:row>
      <xdr:rowOff>104775</xdr:rowOff>
    </xdr:to>
    <xdr:sp>
      <xdr:nvSpPr>
        <xdr:cNvPr id="6" name="6 Conector recto de flecha"/>
        <xdr:cNvSpPr>
          <a:spLocks/>
        </xdr:cNvSpPr>
      </xdr:nvSpPr>
      <xdr:spPr>
        <a:xfrm flipH="1">
          <a:off x="6086475" y="14878050"/>
          <a:ext cx="981075" cy="1981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742950</xdr:colOff>
      <xdr:row>81</xdr:row>
      <xdr:rowOff>19050</xdr:rowOff>
    </xdr:from>
    <xdr:to>
      <xdr:col>8</xdr:col>
      <xdr:colOff>647700</xdr:colOff>
      <xdr:row>81</xdr:row>
      <xdr:rowOff>123825</xdr:rowOff>
    </xdr:to>
    <xdr:sp>
      <xdr:nvSpPr>
        <xdr:cNvPr id="7" name="7 Arco"/>
        <xdr:cNvSpPr>
          <a:spLocks/>
        </xdr:cNvSpPr>
      </xdr:nvSpPr>
      <xdr:spPr>
        <a:xfrm>
          <a:off x="5638800" y="14735175"/>
          <a:ext cx="1428750" cy="104775"/>
        </a:xfrm>
        <a:custGeom>
          <a:pathLst>
            <a:path stroke="0" h="102577" w="1428750">
              <a:moveTo>
                <a:pt x="714375" y="0"/>
              </a:moveTo>
              <a:cubicBezTo>
                <a:pt x="1108913" y="0"/>
                <a:pt x="1428750" y="22963"/>
                <a:pt x="1428750" y="51289"/>
              </a:cubicBezTo>
              <a:lnTo>
                <a:pt x="714375" y="51289"/>
              </a:lnTo>
              <a:lnTo>
                <a:pt x="714375" y="0"/>
              </a:lnTo>
              <a:close/>
            </a:path>
            <a:path fill="none" h="102577" w="1428750">
              <a:moveTo>
                <a:pt x="714375" y="0"/>
              </a:moveTo>
              <a:cubicBezTo>
                <a:pt x="1108913" y="0"/>
                <a:pt x="1428750" y="22963"/>
                <a:pt x="1428750" y="51289"/>
              </a:cubicBezTo>
            </a:path>
          </a:pathLst>
        </a:cu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638175</xdr:colOff>
      <xdr:row>10</xdr:row>
      <xdr:rowOff>47625</xdr:rowOff>
    </xdr:from>
    <xdr:to>
      <xdr:col>8</xdr:col>
      <xdr:colOff>161925</xdr:colOff>
      <xdr:row>39</xdr:row>
      <xdr:rowOff>19050</xdr:rowOff>
    </xdr:to>
    <xdr:sp>
      <xdr:nvSpPr>
        <xdr:cNvPr id="8" name="8 Cerrar llave"/>
        <xdr:cNvSpPr>
          <a:spLocks/>
        </xdr:cNvSpPr>
      </xdr:nvSpPr>
      <xdr:spPr>
        <a:xfrm>
          <a:off x="6296025" y="2667000"/>
          <a:ext cx="285750" cy="4667250"/>
        </a:xfrm>
        <a:prstGeom prst="rightBrace">
          <a:avLst>
            <a:gd name="adj1" fmla="val -49509"/>
            <a:gd name="adj2" fmla="val -2986"/>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657225</xdr:colOff>
      <xdr:row>24</xdr:row>
      <xdr:rowOff>47625</xdr:rowOff>
    </xdr:from>
    <xdr:to>
      <xdr:col>8</xdr:col>
      <xdr:colOff>495300</xdr:colOff>
      <xdr:row>24</xdr:row>
      <xdr:rowOff>152400</xdr:rowOff>
    </xdr:to>
    <xdr:sp>
      <xdr:nvSpPr>
        <xdr:cNvPr id="9" name="9 Arco"/>
        <xdr:cNvSpPr>
          <a:spLocks/>
        </xdr:cNvSpPr>
      </xdr:nvSpPr>
      <xdr:spPr>
        <a:xfrm>
          <a:off x="6315075" y="4933950"/>
          <a:ext cx="600075" cy="104775"/>
        </a:xfrm>
        <a:custGeom>
          <a:pathLst>
            <a:path stroke="0" h="103405" w="606286">
              <a:moveTo>
                <a:pt x="303143" y="0"/>
              </a:moveTo>
              <a:cubicBezTo>
                <a:pt x="470564" y="0"/>
                <a:pt x="606286" y="23148"/>
                <a:pt x="606286" y="51703"/>
              </a:cubicBezTo>
              <a:lnTo>
                <a:pt x="303143" y="51703"/>
              </a:lnTo>
              <a:lnTo>
                <a:pt x="303143" y="0"/>
              </a:lnTo>
              <a:close/>
            </a:path>
            <a:path fill="none" h="103405" w="606286">
              <a:moveTo>
                <a:pt x="303143" y="0"/>
              </a:moveTo>
              <a:cubicBezTo>
                <a:pt x="470564" y="0"/>
                <a:pt x="606286" y="23148"/>
                <a:pt x="606286" y="51703"/>
              </a:cubicBezTo>
            </a:path>
          </a:pathLst>
        </a:cu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619125</xdr:colOff>
      <xdr:row>24</xdr:row>
      <xdr:rowOff>133350</xdr:rowOff>
    </xdr:from>
    <xdr:to>
      <xdr:col>8</xdr:col>
      <xdr:colOff>514350</xdr:colOff>
      <xdr:row>42</xdr:row>
      <xdr:rowOff>123825</xdr:rowOff>
    </xdr:to>
    <xdr:sp>
      <xdr:nvSpPr>
        <xdr:cNvPr id="10" name="10 Conector recto de flecha"/>
        <xdr:cNvSpPr>
          <a:spLocks/>
        </xdr:cNvSpPr>
      </xdr:nvSpPr>
      <xdr:spPr>
        <a:xfrm flipH="1">
          <a:off x="6276975" y="5019675"/>
          <a:ext cx="657225" cy="2981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57150</xdr:colOff>
      <xdr:row>43</xdr:row>
      <xdr:rowOff>133350</xdr:rowOff>
    </xdr:from>
    <xdr:to>
      <xdr:col>14</xdr:col>
      <xdr:colOff>666750</xdr:colOff>
      <xdr:row>43</xdr:row>
      <xdr:rowOff>133350</xdr:rowOff>
    </xdr:to>
    <xdr:sp>
      <xdr:nvSpPr>
        <xdr:cNvPr id="11" name="Line 1"/>
        <xdr:cNvSpPr>
          <a:spLocks/>
        </xdr:cNvSpPr>
      </xdr:nvSpPr>
      <xdr:spPr>
        <a:xfrm>
          <a:off x="8134350" y="8334375"/>
          <a:ext cx="3800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609600</xdr:colOff>
      <xdr:row>10</xdr:row>
      <xdr:rowOff>76200</xdr:rowOff>
    </xdr:from>
    <xdr:to>
      <xdr:col>16</xdr:col>
      <xdr:colOff>438150</xdr:colOff>
      <xdr:row>39</xdr:row>
      <xdr:rowOff>19050</xdr:rowOff>
    </xdr:to>
    <xdr:sp>
      <xdr:nvSpPr>
        <xdr:cNvPr id="12" name="8 Cerrar llave"/>
        <xdr:cNvSpPr>
          <a:spLocks/>
        </xdr:cNvSpPr>
      </xdr:nvSpPr>
      <xdr:spPr>
        <a:xfrm>
          <a:off x="12658725" y="2695575"/>
          <a:ext cx="666750" cy="4638675"/>
        </a:xfrm>
        <a:prstGeom prst="rightBrace">
          <a:avLst>
            <a:gd name="adj1" fmla="val -49000"/>
            <a:gd name="adj2" fmla="val -2986"/>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42</xdr:row>
      <xdr:rowOff>152400</xdr:rowOff>
    </xdr:from>
    <xdr:to>
      <xdr:col>6</xdr:col>
      <xdr:colOff>676275</xdr:colOff>
      <xdr:row>42</xdr:row>
      <xdr:rowOff>171450</xdr:rowOff>
    </xdr:to>
    <xdr:sp>
      <xdr:nvSpPr>
        <xdr:cNvPr id="13" name="Line 1"/>
        <xdr:cNvSpPr>
          <a:spLocks/>
        </xdr:cNvSpPr>
      </xdr:nvSpPr>
      <xdr:spPr>
        <a:xfrm>
          <a:off x="1866900" y="8029575"/>
          <a:ext cx="370522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42</xdr:row>
      <xdr:rowOff>209550</xdr:rowOff>
    </xdr:from>
    <xdr:to>
      <xdr:col>14</xdr:col>
      <xdr:colOff>685800</xdr:colOff>
      <xdr:row>42</xdr:row>
      <xdr:rowOff>209550</xdr:rowOff>
    </xdr:to>
    <xdr:sp>
      <xdr:nvSpPr>
        <xdr:cNvPr id="14" name="Line 1"/>
        <xdr:cNvSpPr>
          <a:spLocks/>
        </xdr:cNvSpPr>
      </xdr:nvSpPr>
      <xdr:spPr>
        <a:xfrm>
          <a:off x="8153400" y="8086725"/>
          <a:ext cx="3800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20</xdr:row>
      <xdr:rowOff>95250</xdr:rowOff>
    </xdr:from>
    <xdr:to>
      <xdr:col>6</xdr:col>
      <xdr:colOff>695325</xdr:colOff>
      <xdr:row>20</xdr:row>
      <xdr:rowOff>95250</xdr:rowOff>
    </xdr:to>
    <xdr:sp>
      <xdr:nvSpPr>
        <xdr:cNvPr id="1" name="Line 1"/>
        <xdr:cNvSpPr>
          <a:spLocks/>
        </xdr:cNvSpPr>
      </xdr:nvSpPr>
      <xdr:spPr>
        <a:xfrm>
          <a:off x="1933575" y="3600450"/>
          <a:ext cx="3657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69</xdr:row>
      <xdr:rowOff>76200</xdr:rowOff>
    </xdr:from>
    <xdr:to>
      <xdr:col>6</xdr:col>
      <xdr:colOff>695325</xdr:colOff>
      <xdr:row>69</xdr:row>
      <xdr:rowOff>85725</xdr:rowOff>
    </xdr:to>
    <xdr:sp>
      <xdr:nvSpPr>
        <xdr:cNvPr id="2" name="Line 2"/>
        <xdr:cNvSpPr>
          <a:spLocks/>
        </xdr:cNvSpPr>
      </xdr:nvSpPr>
      <xdr:spPr>
        <a:xfrm>
          <a:off x="1962150" y="11953875"/>
          <a:ext cx="3629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68</xdr:row>
      <xdr:rowOff>85725</xdr:rowOff>
    </xdr:from>
    <xdr:to>
      <xdr:col>6</xdr:col>
      <xdr:colOff>676275</xdr:colOff>
      <xdr:row>68</xdr:row>
      <xdr:rowOff>85725</xdr:rowOff>
    </xdr:to>
    <xdr:sp>
      <xdr:nvSpPr>
        <xdr:cNvPr id="3" name="Line 5"/>
        <xdr:cNvSpPr>
          <a:spLocks/>
        </xdr:cNvSpPr>
      </xdr:nvSpPr>
      <xdr:spPr>
        <a:xfrm>
          <a:off x="1962150" y="11782425"/>
          <a:ext cx="3609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70</xdr:row>
      <xdr:rowOff>76200</xdr:rowOff>
    </xdr:from>
    <xdr:to>
      <xdr:col>6</xdr:col>
      <xdr:colOff>676275</xdr:colOff>
      <xdr:row>70</xdr:row>
      <xdr:rowOff>85725</xdr:rowOff>
    </xdr:to>
    <xdr:sp>
      <xdr:nvSpPr>
        <xdr:cNvPr id="4" name="Line 7"/>
        <xdr:cNvSpPr>
          <a:spLocks/>
        </xdr:cNvSpPr>
      </xdr:nvSpPr>
      <xdr:spPr>
        <a:xfrm>
          <a:off x="1971675" y="12134850"/>
          <a:ext cx="36004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533400</xdr:colOff>
      <xdr:row>52</xdr:row>
      <xdr:rowOff>38100</xdr:rowOff>
    </xdr:from>
    <xdr:to>
      <xdr:col>8</xdr:col>
      <xdr:colOff>123825</xdr:colOff>
      <xdr:row>64</xdr:row>
      <xdr:rowOff>9525</xdr:rowOff>
    </xdr:to>
    <xdr:sp>
      <xdr:nvSpPr>
        <xdr:cNvPr id="5" name="5 Cerrar llave"/>
        <xdr:cNvSpPr>
          <a:spLocks/>
        </xdr:cNvSpPr>
      </xdr:nvSpPr>
      <xdr:spPr>
        <a:xfrm>
          <a:off x="6191250" y="9086850"/>
          <a:ext cx="352425" cy="191452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428625</xdr:colOff>
      <xdr:row>59</xdr:row>
      <xdr:rowOff>0</xdr:rowOff>
    </xdr:from>
    <xdr:to>
      <xdr:col>8</xdr:col>
      <xdr:colOff>647700</xdr:colOff>
      <xdr:row>70</xdr:row>
      <xdr:rowOff>104775</xdr:rowOff>
    </xdr:to>
    <xdr:sp>
      <xdr:nvSpPr>
        <xdr:cNvPr id="6" name="6 Conector recto de flecha"/>
        <xdr:cNvSpPr>
          <a:spLocks/>
        </xdr:cNvSpPr>
      </xdr:nvSpPr>
      <xdr:spPr>
        <a:xfrm flipH="1">
          <a:off x="6086475" y="10182225"/>
          <a:ext cx="981075" cy="19812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742950</xdr:colOff>
      <xdr:row>58</xdr:row>
      <xdr:rowOff>19050</xdr:rowOff>
    </xdr:from>
    <xdr:to>
      <xdr:col>8</xdr:col>
      <xdr:colOff>647700</xdr:colOff>
      <xdr:row>58</xdr:row>
      <xdr:rowOff>123825</xdr:rowOff>
    </xdr:to>
    <xdr:sp>
      <xdr:nvSpPr>
        <xdr:cNvPr id="7" name="7 Arco"/>
        <xdr:cNvSpPr>
          <a:spLocks/>
        </xdr:cNvSpPr>
      </xdr:nvSpPr>
      <xdr:spPr>
        <a:xfrm>
          <a:off x="5638800" y="10039350"/>
          <a:ext cx="1428750" cy="104775"/>
        </a:xfrm>
        <a:custGeom>
          <a:pathLst>
            <a:path stroke="0" h="102577" w="1428750">
              <a:moveTo>
                <a:pt x="714375" y="0"/>
              </a:moveTo>
              <a:cubicBezTo>
                <a:pt x="1108913" y="0"/>
                <a:pt x="1428750" y="22963"/>
                <a:pt x="1428750" y="51289"/>
              </a:cubicBezTo>
              <a:lnTo>
                <a:pt x="714375" y="51289"/>
              </a:lnTo>
              <a:lnTo>
                <a:pt x="714375" y="0"/>
              </a:lnTo>
              <a:close/>
            </a:path>
            <a:path fill="none" h="102577" w="1428750">
              <a:moveTo>
                <a:pt x="714375" y="0"/>
              </a:moveTo>
              <a:cubicBezTo>
                <a:pt x="1108913" y="0"/>
                <a:pt x="1428750" y="22963"/>
                <a:pt x="1428750" y="51289"/>
              </a:cubicBezTo>
            </a:path>
          </a:pathLst>
        </a:cu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638175</xdr:colOff>
      <xdr:row>10</xdr:row>
      <xdr:rowOff>47625</xdr:rowOff>
    </xdr:from>
    <xdr:to>
      <xdr:col>8</xdr:col>
      <xdr:colOff>161925</xdr:colOff>
      <xdr:row>16</xdr:row>
      <xdr:rowOff>19050</xdr:rowOff>
    </xdr:to>
    <xdr:sp>
      <xdr:nvSpPr>
        <xdr:cNvPr id="8" name="8 Cerrar llave"/>
        <xdr:cNvSpPr>
          <a:spLocks/>
        </xdr:cNvSpPr>
      </xdr:nvSpPr>
      <xdr:spPr>
        <a:xfrm>
          <a:off x="6296025" y="1857375"/>
          <a:ext cx="285750" cy="942975"/>
        </a:xfrm>
        <a:prstGeom prst="rightBrace">
          <a:avLst>
            <a:gd name="adj1" fmla="val -49495"/>
            <a:gd name="adj2" fmla="val -2986"/>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590550</xdr:colOff>
      <xdr:row>13</xdr:row>
      <xdr:rowOff>0</xdr:rowOff>
    </xdr:from>
    <xdr:to>
      <xdr:col>8</xdr:col>
      <xdr:colOff>161925</xdr:colOff>
      <xdr:row>19</xdr:row>
      <xdr:rowOff>123825</xdr:rowOff>
    </xdr:to>
    <xdr:sp>
      <xdr:nvSpPr>
        <xdr:cNvPr id="9" name="10 Conector recto de flecha"/>
        <xdr:cNvSpPr>
          <a:spLocks/>
        </xdr:cNvSpPr>
      </xdr:nvSpPr>
      <xdr:spPr>
        <a:xfrm flipH="1">
          <a:off x="6248400" y="2295525"/>
          <a:ext cx="333375" cy="1171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57150</xdr:colOff>
      <xdr:row>19</xdr:row>
      <xdr:rowOff>104775</xdr:rowOff>
    </xdr:from>
    <xdr:to>
      <xdr:col>6</xdr:col>
      <xdr:colOff>666750</xdr:colOff>
      <xdr:row>19</xdr:row>
      <xdr:rowOff>104775</xdr:rowOff>
    </xdr:to>
    <xdr:sp>
      <xdr:nvSpPr>
        <xdr:cNvPr id="10" name="Line 1"/>
        <xdr:cNvSpPr>
          <a:spLocks/>
        </xdr:cNvSpPr>
      </xdr:nvSpPr>
      <xdr:spPr>
        <a:xfrm>
          <a:off x="1905000" y="3448050"/>
          <a:ext cx="3657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2:V97"/>
  <sheetViews>
    <sheetView tabSelected="1" zoomScale="115" zoomScaleNormal="115" zoomScalePageLayoutView="0" workbookViewId="0" topLeftCell="A1">
      <selection activeCell="A1" sqref="A1"/>
    </sheetView>
  </sheetViews>
  <sheetFormatPr defaultColWidth="11.421875" defaultRowHeight="12.75"/>
  <cols>
    <col min="1" max="1" width="16.28125" style="2" customWidth="1"/>
    <col min="2" max="8" width="11.421875" style="2" customWidth="1"/>
    <col min="9" max="9" width="11.8515625" style="2" customWidth="1"/>
    <col min="10" max="10" width="13.00390625" style="2" customWidth="1"/>
    <col min="11" max="11" width="11.7109375" style="2" bestFit="1" customWidth="1"/>
    <col min="12" max="12" width="11.421875" style="2" customWidth="1"/>
    <col min="13" max="13" width="13.28125" style="2" customWidth="1"/>
    <col min="14" max="14" width="11.421875" style="2" customWidth="1"/>
    <col min="15" max="15" width="11.7109375" style="2" customWidth="1"/>
    <col min="16" max="18" width="12.57421875" style="2" customWidth="1"/>
    <col min="19" max="19" width="14.28125" style="2" customWidth="1"/>
    <col min="20" max="20" width="13.57421875" style="2" bestFit="1" customWidth="1"/>
    <col min="21" max="21" width="13.140625" style="2" customWidth="1"/>
    <col min="22" max="16384" width="11.421875" style="2" customWidth="1"/>
  </cols>
  <sheetData>
    <row r="2" ht="18.75">
      <c r="A2" s="37" t="s">
        <v>1</v>
      </c>
    </row>
    <row r="4" ht="15">
      <c r="A4" s="3" t="s">
        <v>70</v>
      </c>
    </row>
    <row r="5" ht="12.75">
      <c r="A5" s="4"/>
    </row>
    <row r="6" spans="1:10" ht="12.75">
      <c r="A6" s="2" t="s">
        <v>64</v>
      </c>
      <c r="D6" s="5"/>
      <c r="E6" s="5"/>
      <c r="F6" s="6"/>
      <c r="G6" s="5"/>
      <c r="H6" s="5"/>
      <c r="I6" s="5"/>
      <c r="J6" s="7"/>
    </row>
    <row r="7" spans="2:10" ht="15.75">
      <c r="B7" s="2" t="s">
        <v>48</v>
      </c>
      <c r="D7" s="6"/>
      <c r="E7" s="6"/>
      <c r="F7" s="8"/>
      <c r="G7" s="5"/>
      <c r="H7" s="9"/>
      <c r="I7" s="10"/>
      <c r="J7" s="11"/>
    </row>
    <row r="8" spans="1:9" ht="16.5" thickBot="1">
      <c r="A8" s="2" t="s">
        <v>49</v>
      </c>
      <c r="D8" s="5"/>
      <c r="E8" s="5"/>
      <c r="F8" s="5"/>
      <c r="G8" s="5"/>
      <c r="H8" s="5"/>
      <c r="I8" s="5"/>
    </row>
    <row r="9" spans="3:16" ht="12.75">
      <c r="C9" s="76" t="s">
        <v>65</v>
      </c>
      <c r="D9" s="77"/>
      <c r="E9" s="77"/>
      <c r="F9" s="77"/>
      <c r="G9" s="78"/>
      <c r="H9" s="5"/>
      <c r="I9" s="5"/>
      <c r="K9" s="76" t="s">
        <v>65</v>
      </c>
      <c r="L9" s="77"/>
      <c r="M9" s="77"/>
      <c r="N9" s="77"/>
      <c r="O9" s="78"/>
      <c r="P9" s="5"/>
    </row>
    <row r="10" spans="2:16" ht="76.5">
      <c r="B10" s="39" t="s">
        <v>32</v>
      </c>
      <c r="C10" s="39" t="s">
        <v>33</v>
      </c>
      <c r="D10" s="39" t="s">
        <v>34</v>
      </c>
      <c r="E10" s="39" t="s">
        <v>35</v>
      </c>
      <c r="F10" s="39" t="s">
        <v>36</v>
      </c>
      <c r="G10" s="39" t="s">
        <v>37</v>
      </c>
      <c r="H10" s="51" t="s">
        <v>10</v>
      </c>
      <c r="I10" s="14"/>
      <c r="J10" s="39" t="s">
        <v>32</v>
      </c>
      <c r="K10" s="39" t="s">
        <v>33</v>
      </c>
      <c r="L10" s="39" t="s">
        <v>34</v>
      </c>
      <c r="M10" s="39" t="s">
        <v>35</v>
      </c>
      <c r="N10" s="39" t="s">
        <v>36</v>
      </c>
      <c r="O10" s="39" t="s">
        <v>37</v>
      </c>
      <c r="P10" s="13" t="s">
        <v>10</v>
      </c>
    </row>
    <row r="11" spans="2:16" ht="12.75">
      <c r="B11" s="43">
        <v>1</v>
      </c>
      <c r="C11" s="38"/>
      <c r="D11" s="38"/>
      <c r="E11" s="38"/>
      <c r="F11" s="38"/>
      <c r="G11" s="38"/>
      <c r="H11" s="50">
        <f>C11+D11+E11+F11+G11</f>
        <v>0</v>
      </c>
      <c r="I11" s="5"/>
      <c r="J11" s="43">
        <v>1</v>
      </c>
      <c r="K11" s="38"/>
      <c r="L11" s="38"/>
      <c r="M11" s="38"/>
      <c r="N11" s="38"/>
      <c r="O11" s="38"/>
      <c r="P11" s="16">
        <f>K11+L11+M11+N11+O11</f>
        <v>0</v>
      </c>
    </row>
    <row r="12" spans="2:16" ht="12.75">
      <c r="B12" s="43">
        <f>B11+1</f>
        <v>2</v>
      </c>
      <c r="C12" s="38"/>
      <c r="D12" s="38"/>
      <c r="E12" s="38"/>
      <c r="F12" s="38"/>
      <c r="G12" s="38"/>
      <c r="H12" s="50">
        <f aca="true" t="shared" si="0" ref="H12:H39">C12+D12+E12+F12+G12</f>
        <v>0</v>
      </c>
      <c r="I12" s="5"/>
      <c r="J12" s="43">
        <f>J11+1</f>
        <v>2</v>
      </c>
      <c r="K12" s="38"/>
      <c r="L12" s="38"/>
      <c r="M12" s="38"/>
      <c r="N12" s="38"/>
      <c r="O12" s="38"/>
      <c r="P12" s="16">
        <f aca="true" t="shared" si="1" ref="P12:P39">K12+L12+M12+N12+O12</f>
        <v>0</v>
      </c>
    </row>
    <row r="13" spans="2:16" ht="12.75">
      <c r="B13" s="43">
        <f aca="true" t="shared" si="2" ref="B13:B39">B12+1</f>
        <v>3</v>
      </c>
      <c r="C13" s="38"/>
      <c r="D13" s="38"/>
      <c r="E13" s="38"/>
      <c r="F13" s="38"/>
      <c r="G13" s="38"/>
      <c r="H13" s="50">
        <f t="shared" si="0"/>
        <v>0</v>
      </c>
      <c r="I13" s="5"/>
      <c r="J13" s="43">
        <f aca="true" t="shared" si="3" ref="J13:J39">J12+1</f>
        <v>3</v>
      </c>
      <c r="K13" s="38"/>
      <c r="L13" s="38"/>
      <c r="M13" s="38"/>
      <c r="N13" s="38"/>
      <c r="O13" s="38"/>
      <c r="P13" s="16">
        <f t="shared" si="1"/>
        <v>0</v>
      </c>
    </row>
    <row r="14" spans="2:16" ht="12.75">
      <c r="B14" s="43">
        <f t="shared" si="2"/>
        <v>4</v>
      </c>
      <c r="C14" s="38"/>
      <c r="D14" s="38"/>
      <c r="E14" s="38"/>
      <c r="F14" s="38"/>
      <c r="G14" s="38"/>
      <c r="H14" s="50">
        <f t="shared" si="0"/>
        <v>0</v>
      </c>
      <c r="I14" s="5"/>
      <c r="J14" s="43">
        <f t="shared" si="3"/>
        <v>4</v>
      </c>
      <c r="K14" s="38"/>
      <c r="L14" s="38"/>
      <c r="M14" s="38"/>
      <c r="N14" s="38"/>
      <c r="O14" s="38"/>
      <c r="P14" s="16">
        <f t="shared" si="1"/>
        <v>0</v>
      </c>
    </row>
    <row r="15" spans="2:16" ht="12.75">
      <c r="B15" s="43">
        <f t="shared" si="2"/>
        <v>5</v>
      </c>
      <c r="C15" s="38"/>
      <c r="D15" s="38"/>
      <c r="E15" s="38"/>
      <c r="F15" s="38"/>
      <c r="G15" s="38"/>
      <c r="H15" s="50">
        <f t="shared" si="0"/>
        <v>0</v>
      </c>
      <c r="I15" s="5"/>
      <c r="J15" s="43">
        <f t="shared" si="3"/>
        <v>5</v>
      </c>
      <c r="K15" s="38"/>
      <c r="L15" s="38"/>
      <c r="M15" s="38"/>
      <c r="N15" s="38"/>
      <c r="O15" s="38"/>
      <c r="P15" s="16">
        <f t="shared" si="1"/>
        <v>0</v>
      </c>
    </row>
    <row r="16" spans="2:16" ht="12.75">
      <c r="B16" s="43">
        <f t="shared" si="2"/>
        <v>6</v>
      </c>
      <c r="C16" s="38"/>
      <c r="D16" s="38"/>
      <c r="E16" s="38"/>
      <c r="F16" s="38"/>
      <c r="G16" s="38"/>
      <c r="H16" s="50">
        <f t="shared" si="0"/>
        <v>0</v>
      </c>
      <c r="I16" s="5"/>
      <c r="J16" s="43">
        <f t="shared" si="3"/>
        <v>6</v>
      </c>
      <c r="K16" s="38"/>
      <c r="L16" s="38"/>
      <c r="M16" s="38"/>
      <c r="N16" s="38"/>
      <c r="O16" s="38"/>
      <c r="P16" s="16">
        <f t="shared" si="1"/>
        <v>0</v>
      </c>
    </row>
    <row r="17" spans="2:16" ht="12.75">
      <c r="B17" s="43">
        <f t="shared" si="2"/>
        <v>7</v>
      </c>
      <c r="C17" s="38"/>
      <c r="D17" s="38"/>
      <c r="E17" s="38"/>
      <c r="F17" s="38"/>
      <c r="G17" s="38"/>
      <c r="H17" s="50">
        <f t="shared" si="0"/>
        <v>0</v>
      </c>
      <c r="I17" s="5"/>
      <c r="J17" s="43">
        <f t="shared" si="3"/>
        <v>7</v>
      </c>
      <c r="K17" s="38"/>
      <c r="L17" s="38"/>
      <c r="M17" s="38"/>
      <c r="N17" s="38"/>
      <c r="O17" s="38"/>
      <c r="P17" s="16">
        <f t="shared" si="1"/>
        <v>0</v>
      </c>
    </row>
    <row r="18" spans="2:16" ht="12.75">
      <c r="B18" s="43">
        <f t="shared" si="2"/>
        <v>8</v>
      </c>
      <c r="C18" s="38"/>
      <c r="D18" s="38"/>
      <c r="E18" s="38"/>
      <c r="F18" s="38"/>
      <c r="G18" s="38"/>
      <c r="H18" s="50">
        <f t="shared" si="0"/>
        <v>0</v>
      </c>
      <c r="I18" s="5"/>
      <c r="J18" s="43">
        <f t="shared" si="3"/>
        <v>8</v>
      </c>
      <c r="K18" s="38"/>
      <c r="L18" s="38"/>
      <c r="M18" s="38"/>
      <c r="N18" s="38"/>
      <c r="O18" s="38"/>
      <c r="P18" s="16">
        <f t="shared" si="1"/>
        <v>0</v>
      </c>
    </row>
    <row r="19" spans="2:16" ht="12.75">
      <c r="B19" s="43">
        <f t="shared" si="2"/>
        <v>9</v>
      </c>
      <c r="C19" s="38"/>
      <c r="D19" s="38"/>
      <c r="E19" s="38"/>
      <c r="F19" s="38"/>
      <c r="G19" s="38"/>
      <c r="H19" s="50">
        <f t="shared" si="0"/>
        <v>0</v>
      </c>
      <c r="I19" s="5"/>
      <c r="J19" s="43">
        <f t="shared" si="3"/>
        <v>9</v>
      </c>
      <c r="K19" s="38"/>
      <c r="L19" s="38"/>
      <c r="M19" s="38"/>
      <c r="N19" s="38"/>
      <c r="O19" s="38"/>
      <c r="P19" s="16">
        <f t="shared" si="1"/>
        <v>0</v>
      </c>
    </row>
    <row r="20" spans="2:16" ht="12.75">
      <c r="B20" s="43">
        <f t="shared" si="2"/>
        <v>10</v>
      </c>
      <c r="C20" s="38"/>
      <c r="D20" s="38"/>
      <c r="E20" s="38"/>
      <c r="F20" s="38"/>
      <c r="G20" s="38"/>
      <c r="H20" s="50">
        <f t="shared" si="0"/>
        <v>0</v>
      </c>
      <c r="I20" s="5"/>
      <c r="J20" s="43">
        <f t="shared" si="3"/>
        <v>10</v>
      </c>
      <c r="K20" s="38"/>
      <c r="L20" s="38"/>
      <c r="M20" s="38"/>
      <c r="N20" s="38"/>
      <c r="O20" s="38"/>
      <c r="P20" s="16">
        <f t="shared" si="1"/>
        <v>0</v>
      </c>
    </row>
    <row r="21" spans="2:16" ht="12.75">
      <c r="B21" s="43">
        <f t="shared" si="2"/>
        <v>11</v>
      </c>
      <c r="C21" s="38"/>
      <c r="D21" s="38"/>
      <c r="E21" s="38"/>
      <c r="F21" s="38"/>
      <c r="G21" s="38"/>
      <c r="H21" s="50">
        <f t="shared" si="0"/>
        <v>0</v>
      </c>
      <c r="I21" s="5"/>
      <c r="J21" s="43">
        <f t="shared" si="3"/>
        <v>11</v>
      </c>
      <c r="K21" s="38"/>
      <c r="L21" s="38"/>
      <c r="M21" s="38"/>
      <c r="N21" s="38"/>
      <c r="O21" s="38"/>
      <c r="P21" s="16">
        <f t="shared" si="1"/>
        <v>0</v>
      </c>
    </row>
    <row r="22" spans="2:16" ht="12.75">
      <c r="B22" s="43">
        <f t="shared" si="2"/>
        <v>12</v>
      </c>
      <c r="C22" s="38"/>
      <c r="D22" s="38"/>
      <c r="E22" s="38"/>
      <c r="F22" s="38"/>
      <c r="G22" s="38"/>
      <c r="H22" s="50">
        <f t="shared" si="0"/>
        <v>0</v>
      </c>
      <c r="I22" s="5"/>
      <c r="J22" s="43">
        <f t="shared" si="3"/>
        <v>12</v>
      </c>
      <c r="K22" s="38"/>
      <c r="L22" s="38"/>
      <c r="M22" s="38"/>
      <c r="N22" s="38"/>
      <c r="O22" s="38"/>
      <c r="P22" s="16">
        <f t="shared" si="1"/>
        <v>0</v>
      </c>
    </row>
    <row r="23" spans="2:16" ht="12.75">
      <c r="B23" s="43">
        <f t="shared" si="2"/>
        <v>13</v>
      </c>
      <c r="C23" s="38"/>
      <c r="D23" s="38"/>
      <c r="E23" s="38"/>
      <c r="F23" s="38"/>
      <c r="G23" s="38"/>
      <c r="H23" s="50">
        <f t="shared" si="0"/>
        <v>0</v>
      </c>
      <c r="I23" s="5"/>
      <c r="J23" s="43">
        <f t="shared" si="3"/>
        <v>13</v>
      </c>
      <c r="K23" s="38"/>
      <c r="L23" s="38"/>
      <c r="M23" s="38"/>
      <c r="N23" s="38"/>
      <c r="O23" s="38"/>
      <c r="P23" s="16">
        <f t="shared" si="1"/>
        <v>0</v>
      </c>
    </row>
    <row r="24" spans="2:16" ht="12.75">
      <c r="B24" s="43">
        <f t="shared" si="2"/>
        <v>14</v>
      </c>
      <c r="C24" s="38"/>
      <c r="D24" s="38"/>
      <c r="E24" s="38"/>
      <c r="F24" s="38"/>
      <c r="G24" s="38"/>
      <c r="H24" s="50">
        <f t="shared" si="0"/>
        <v>0</v>
      </c>
      <c r="I24" s="5"/>
      <c r="J24" s="43">
        <f t="shared" si="3"/>
        <v>14</v>
      </c>
      <c r="K24" s="38"/>
      <c r="L24" s="38"/>
      <c r="M24" s="38"/>
      <c r="N24" s="38"/>
      <c r="O24" s="38"/>
      <c r="P24" s="16">
        <f t="shared" si="1"/>
        <v>0</v>
      </c>
    </row>
    <row r="25" spans="2:16" ht="12.75">
      <c r="B25" s="43">
        <f t="shared" si="2"/>
        <v>15</v>
      </c>
      <c r="C25" s="38"/>
      <c r="D25" s="38"/>
      <c r="E25" s="38"/>
      <c r="F25" s="38"/>
      <c r="G25" s="38"/>
      <c r="H25" s="50">
        <f t="shared" si="0"/>
        <v>0</v>
      </c>
      <c r="I25" s="5"/>
      <c r="J25" s="43">
        <f t="shared" si="3"/>
        <v>15</v>
      </c>
      <c r="K25" s="38"/>
      <c r="L25" s="38"/>
      <c r="M25" s="38"/>
      <c r="N25" s="38"/>
      <c r="O25" s="38"/>
      <c r="P25" s="16">
        <f t="shared" si="1"/>
        <v>0</v>
      </c>
    </row>
    <row r="26" spans="2:16" ht="12.75">
      <c r="B26" s="43">
        <f t="shared" si="2"/>
        <v>16</v>
      </c>
      <c r="C26" s="38"/>
      <c r="D26" s="38"/>
      <c r="E26" s="38"/>
      <c r="F26" s="38"/>
      <c r="G26" s="38"/>
      <c r="H26" s="50">
        <f t="shared" si="0"/>
        <v>0</v>
      </c>
      <c r="I26" s="5"/>
      <c r="J26" s="43">
        <f t="shared" si="3"/>
        <v>16</v>
      </c>
      <c r="K26" s="38"/>
      <c r="L26" s="38"/>
      <c r="M26" s="38"/>
      <c r="N26" s="38"/>
      <c r="O26" s="38"/>
      <c r="P26" s="16">
        <f t="shared" si="1"/>
        <v>0</v>
      </c>
    </row>
    <row r="27" spans="2:16" ht="12.75">
      <c r="B27" s="43">
        <f t="shared" si="2"/>
        <v>17</v>
      </c>
      <c r="C27" s="38"/>
      <c r="D27" s="38"/>
      <c r="E27" s="38"/>
      <c r="F27" s="38"/>
      <c r="G27" s="38"/>
      <c r="H27" s="50">
        <f t="shared" si="0"/>
        <v>0</v>
      </c>
      <c r="I27" s="5"/>
      <c r="J27" s="43">
        <f t="shared" si="3"/>
        <v>17</v>
      </c>
      <c r="K27" s="38"/>
      <c r="L27" s="38"/>
      <c r="M27" s="38"/>
      <c r="N27" s="38"/>
      <c r="O27" s="38"/>
      <c r="P27" s="16">
        <f t="shared" si="1"/>
        <v>0</v>
      </c>
    </row>
    <row r="28" spans="2:16" ht="12.75">
      <c r="B28" s="43">
        <f t="shared" si="2"/>
        <v>18</v>
      </c>
      <c r="C28" s="38"/>
      <c r="D28" s="38"/>
      <c r="E28" s="38"/>
      <c r="F28" s="38"/>
      <c r="G28" s="38"/>
      <c r="H28" s="50">
        <f t="shared" si="0"/>
        <v>0</v>
      </c>
      <c r="I28" s="5"/>
      <c r="J28" s="43">
        <f t="shared" si="3"/>
        <v>18</v>
      </c>
      <c r="K28" s="38"/>
      <c r="L28" s="38"/>
      <c r="M28" s="38"/>
      <c r="N28" s="38"/>
      <c r="O28" s="38"/>
      <c r="P28" s="16">
        <f t="shared" si="1"/>
        <v>0</v>
      </c>
    </row>
    <row r="29" spans="2:16" ht="12.75">
      <c r="B29" s="43">
        <f t="shared" si="2"/>
        <v>19</v>
      </c>
      <c r="C29" s="38"/>
      <c r="D29" s="38"/>
      <c r="E29" s="38"/>
      <c r="F29" s="38"/>
      <c r="G29" s="38"/>
      <c r="H29" s="50">
        <f t="shared" si="0"/>
        <v>0</v>
      </c>
      <c r="I29" s="5"/>
      <c r="J29" s="43">
        <f t="shared" si="3"/>
        <v>19</v>
      </c>
      <c r="K29" s="38"/>
      <c r="L29" s="38"/>
      <c r="M29" s="38"/>
      <c r="N29" s="38"/>
      <c r="O29" s="38"/>
      <c r="P29" s="16">
        <f t="shared" si="1"/>
        <v>0</v>
      </c>
    </row>
    <row r="30" spans="2:16" ht="12.75">
      <c r="B30" s="43">
        <f t="shared" si="2"/>
        <v>20</v>
      </c>
      <c r="C30" s="38"/>
      <c r="D30" s="38"/>
      <c r="E30" s="38"/>
      <c r="F30" s="38"/>
      <c r="G30" s="38"/>
      <c r="H30" s="50">
        <f t="shared" si="0"/>
        <v>0</v>
      </c>
      <c r="I30" s="5"/>
      <c r="J30" s="43">
        <f t="shared" si="3"/>
        <v>20</v>
      </c>
      <c r="K30" s="38"/>
      <c r="L30" s="38"/>
      <c r="M30" s="38"/>
      <c r="N30" s="38"/>
      <c r="O30" s="38"/>
      <c r="P30" s="16">
        <f t="shared" si="1"/>
        <v>0</v>
      </c>
    </row>
    <row r="31" spans="2:22" ht="12.75">
      <c r="B31" s="43">
        <f t="shared" si="2"/>
        <v>21</v>
      </c>
      <c r="C31" s="38"/>
      <c r="D31" s="38"/>
      <c r="E31" s="38"/>
      <c r="F31" s="38"/>
      <c r="G31" s="38"/>
      <c r="H31" s="50">
        <f t="shared" si="0"/>
        <v>0</v>
      </c>
      <c r="I31" s="5"/>
      <c r="J31" s="43">
        <f t="shared" si="3"/>
        <v>21</v>
      </c>
      <c r="K31" s="41"/>
      <c r="L31" s="41"/>
      <c r="M31" s="41"/>
      <c r="N31" s="41"/>
      <c r="O31" s="41"/>
      <c r="P31" s="16">
        <f t="shared" si="1"/>
        <v>0</v>
      </c>
      <c r="R31" s="41">
        <v>1</v>
      </c>
      <c r="S31" s="41">
        <v>2</v>
      </c>
      <c r="T31" s="41">
        <v>3</v>
      </c>
      <c r="U31" s="41">
        <v>4</v>
      </c>
      <c r="V31" s="41">
        <v>5</v>
      </c>
    </row>
    <row r="32" spans="2:22" ht="12.75">
      <c r="B32" s="43">
        <f t="shared" si="2"/>
        <v>22</v>
      </c>
      <c r="C32" s="1"/>
      <c r="D32" s="1"/>
      <c r="E32" s="1"/>
      <c r="F32" s="1"/>
      <c r="G32" s="1"/>
      <c r="H32" s="50">
        <f t="shared" si="0"/>
        <v>0</v>
      </c>
      <c r="I32" s="5"/>
      <c r="J32" s="43">
        <f t="shared" si="3"/>
        <v>22</v>
      </c>
      <c r="K32" s="42"/>
      <c r="L32" s="42"/>
      <c r="M32" s="42"/>
      <c r="N32" s="42"/>
      <c r="O32" s="42"/>
      <c r="P32" s="16">
        <f t="shared" si="1"/>
        <v>0</v>
      </c>
      <c r="R32" s="42">
        <v>5</v>
      </c>
      <c r="S32" s="42">
        <v>1</v>
      </c>
      <c r="T32" s="42">
        <v>2</v>
      </c>
      <c r="U32" s="42">
        <v>3</v>
      </c>
      <c r="V32" s="42">
        <v>4</v>
      </c>
    </row>
    <row r="33" spans="2:22" ht="12.75">
      <c r="B33" s="43">
        <f t="shared" si="2"/>
        <v>23</v>
      </c>
      <c r="C33" s="1"/>
      <c r="D33" s="1"/>
      <c r="E33" s="1"/>
      <c r="F33" s="1"/>
      <c r="G33" s="1"/>
      <c r="H33" s="50">
        <f t="shared" si="0"/>
        <v>0</v>
      </c>
      <c r="I33" s="5"/>
      <c r="J33" s="43">
        <f t="shared" si="3"/>
        <v>23</v>
      </c>
      <c r="K33" s="42"/>
      <c r="L33" s="42"/>
      <c r="M33" s="42"/>
      <c r="N33" s="42"/>
      <c r="O33" s="42"/>
      <c r="P33" s="16">
        <f t="shared" si="1"/>
        <v>0</v>
      </c>
      <c r="R33" s="42">
        <v>4</v>
      </c>
      <c r="S33" s="42">
        <v>5</v>
      </c>
      <c r="T33" s="42">
        <v>1</v>
      </c>
      <c r="U33" s="42">
        <v>2</v>
      </c>
      <c r="V33" s="42">
        <v>3</v>
      </c>
    </row>
    <row r="34" spans="2:22" ht="12.75">
      <c r="B34" s="43">
        <f t="shared" si="2"/>
        <v>24</v>
      </c>
      <c r="C34" s="1"/>
      <c r="D34" s="1"/>
      <c r="E34" s="1"/>
      <c r="F34" s="1"/>
      <c r="G34" s="1"/>
      <c r="H34" s="50">
        <f t="shared" si="0"/>
        <v>0</v>
      </c>
      <c r="I34" s="5"/>
      <c r="J34" s="43">
        <f t="shared" si="3"/>
        <v>24</v>
      </c>
      <c r="K34" s="42"/>
      <c r="L34" s="42"/>
      <c r="M34" s="42"/>
      <c r="N34" s="42"/>
      <c r="O34" s="42"/>
      <c r="P34" s="16">
        <f t="shared" si="1"/>
        <v>0</v>
      </c>
      <c r="R34" s="42">
        <v>3</v>
      </c>
      <c r="S34" s="42">
        <v>4</v>
      </c>
      <c r="T34" s="42">
        <v>5</v>
      </c>
      <c r="U34" s="42">
        <v>1</v>
      </c>
      <c r="V34" s="42">
        <v>2</v>
      </c>
    </row>
    <row r="35" spans="2:22" ht="12.75">
      <c r="B35" s="43">
        <f t="shared" si="2"/>
        <v>25</v>
      </c>
      <c r="C35" s="1"/>
      <c r="D35" s="1"/>
      <c r="E35" s="1"/>
      <c r="F35" s="1"/>
      <c r="G35" s="1"/>
      <c r="H35" s="50">
        <f t="shared" si="0"/>
        <v>0</v>
      </c>
      <c r="I35" s="5"/>
      <c r="J35" s="43">
        <f t="shared" si="3"/>
        <v>25</v>
      </c>
      <c r="K35" s="42"/>
      <c r="L35" s="42"/>
      <c r="M35" s="42"/>
      <c r="N35" s="42"/>
      <c r="O35" s="42"/>
      <c r="P35" s="16">
        <f t="shared" si="1"/>
        <v>0</v>
      </c>
      <c r="R35" s="42">
        <v>2</v>
      </c>
      <c r="S35" s="42">
        <v>3</v>
      </c>
      <c r="T35" s="42">
        <v>4</v>
      </c>
      <c r="U35" s="42">
        <v>5</v>
      </c>
      <c r="V35" s="42">
        <v>1</v>
      </c>
    </row>
    <row r="36" spans="2:22" ht="12.75">
      <c r="B36" s="43">
        <f t="shared" si="2"/>
        <v>26</v>
      </c>
      <c r="C36" s="1"/>
      <c r="D36" s="1"/>
      <c r="E36" s="1"/>
      <c r="F36" s="1"/>
      <c r="G36" s="1"/>
      <c r="H36" s="50">
        <f t="shared" si="0"/>
        <v>0</v>
      </c>
      <c r="I36" s="5"/>
      <c r="J36" s="43">
        <f t="shared" si="3"/>
        <v>26</v>
      </c>
      <c r="K36" s="42"/>
      <c r="L36" s="42"/>
      <c r="M36" s="42"/>
      <c r="N36" s="42"/>
      <c r="O36" s="42"/>
      <c r="P36" s="16">
        <f t="shared" si="1"/>
        <v>0</v>
      </c>
      <c r="R36" s="42">
        <v>1</v>
      </c>
      <c r="S36" s="42">
        <v>2</v>
      </c>
      <c r="T36" s="42">
        <v>3</v>
      </c>
      <c r="U36" s="42">
        <v>4</v>
      </c>
      <c r="V36" s="42">
        <v>5</v>
      </c>
    </row>
    <row r="37" spans="2:22" ht="12.75">
      <c r="B37" s="43">
        <f t="shared" si="2"/>
        <v>27</v>
      </c>
      <c r="C37" s="1"/>
      <c r="D37" s="1"/>
      <c r="E37" s="1"/>
      <c r="F37" s="1"/>
      <c r="G37" s="1"/>
      <c r="H37" s="50">
        <f t="shared" si="0"/>
        <v>0</v>
      </c>
      <c r="J37" s="43">
        <f t="shared" si="3"/>
        <v>27</v>
      </c>
      <c r="K37" s="42"/>
      <c r="L37" s="42"/>
      <c r="M37" s="42"/>
      <c r="N37" s="42"/>
      <c r="O37" s="42"/>
      <c r="P37" s="16">
        <f t="shared" si="1"/>
        <v>0</v>
      </c>
      <c r="R37" s="42">
        <v>5</v>
      </c>
      <c r="S37" s="42">
        <v>5</v>
      </c>
      <c r="T37" s="42">
        <v>1</v>
      </c>
      <c r="U37" s="42">
        <v>1</v>
      </c>
      <c r="V37" s="42">
        <v>4</v>
      </c>
    </row>
    <row r="38" spans="2:22" ht="12.75">
      <c r="B38" s="43">
        <f t="shared" si="2"/>
        <v>28</v>
      </c>
      <c r="C38" s="1"/>
      <c r="D38" s="1"/>
      <c r="E38" s="1"/>
      <c r="F38" s="1"/>
      <c r="G38" s="1"/>
      <c r="H38" s="50">
        <f t="shared" si="0"/>
        <v>0</v>
      </c>
      <c r="J38" s="43">
        <f t="shared" si="3"/>
        <v>28</v>
      </c>
      <c r="K38" s="42"/>
      <c r="L38" s="42"/>
      <c r="M38" s="42"/>
      <c r="N38" s="42"/>
      <c r="O38" s="42"/>
      <c r="P38" s="16">
        <f t="shared" si="1"/>
        <v>0</v>
      </c>
      <c r="R38" s="42">
        <v>1</v>
      </c>
      <c r="S38" s="42">
        <v>3</v>
      </c>
      <c r="T38" s="42">
        <v>3</v>
      </c>
      <c r="U38" s="42">
        <v>5</v>
      </c>
      <c r="V38" s="42">
        <v>2</v>
      </c>
    </row>
    <row r="39" spans="2:22" ht="12.75">
      <c r="B39" s="43">
        <f t="shared" si="2"/>
        <v>29</v>
      </c>
      <c r="C39" s="1"/>
      <c r="D39" s="1"/>
      <c r="E39" s="1"/>
      <c r="F39" s="1"/>
      <c r="G39" s="1"/>
      <c r="H39" s="50">
        <f t="shared" si="0"/>
        <v>0</v>
      </c>
      <c r="J39" s="43">
        <f t="shared" si="3"/>
        <v>29</v>
      </c>
      <c r="K39" s="42"/>
      <c r="L39" s="42"/>
      <c r="M39" s="42"/>
      <c r="N39" s="42"/>
      <c r="O39" s="42"/>
      <c r="P39" s="16">
        <f t="shared" si="1"/>
        <v>0</v>
      </c>
      <c r="R39" s="42">
        <v>2</v>
      </c>
      <c r="S39" s="42">
        <v>1</v>
      </c>
      <c r="T39" s="42">
        <v>5</v>
      </c>
      <c r="U39" s="42">
        <v>3</v>
      </c>
      <c r="V39" s="42">
        <v>5</v>
      </c>
    </row>
    <row r="40" spans="2:16" ht="12.75">
      <c r="B40" s="46" t="s">
        <v>66</v>
      </c>
      <c r="C40" s="17" t="e">
        <f>AVERAGE(C11:C39)</f>
        <v>#DIV/0!</v>
      </c>
      <c r="D40" s="17" t="e">
        <f>AVERAGE(D11:D39)</f>
        <v>#DIV/0!</v>
      </c>
      <c r="E40" s="17" t="e">
        <f>AVERAGE(E11:E39)</f>
        <v>#DIV/0!</v>
      </c>
      <c r="F40" s="17" t="e">
        <f>AVERAGE(F11:F39)</f>
        <v>#DIV/0!</v>
      </c>
      <c r="G40" s="17" t="e">
        <f>AVERAGE(G11:G39)</f>
        <v>#DIV/0!</v>
      </c>
      <c r="H40" s="16"/>
      <c r="J40" s="46" t="s">
        <v>66</v>
      </c>
      <c r="K40" s="17" t="e">
        <f>AVERAGE(K11:K39)</f>
        <v>#DIV/0!</v>
      </c>
      <c r="L40" s="17" t="e">
        <f>AVERAGE(L11:L39)</f>
        <v>#DIV/0!</v>
      </c>
      <c r="M40" s="17" t="e">
        <f>AVERAGE(M11:M39)</f>
        <v>#DIV/0!</v>
      </c>
      <c r="N40" s="17" t="e">
        <f>AVERAGE(N11:N39)</f>
        <v>#DIV/0!</v>
      </c>
      <c r="O40" s="17" t="e">
        <f>AVERAGE(O11:O39)</f>
        <v>#DIV/0!</v>
      </c>
      <c r="P40" s="16"/>
    </row>
    <row r="41" spans="1:15" ht="15.75">
      <c r="A41" s="74" t="s">
        <v>40</v>
      </c>
      <c r="B41" s="46" t="s">
        <v>46</v>
      </c>
      <c r="C41" s="47" t="e">
        <f>VAR(C11:C39)</f>
        <v>#DIV/0!</v>
      </c>
      <c r="D41" s="47" t="e">
        <f>VAR(D11:D39)</f>
        <v>#DIV/0!</v>
      </c>
      <c r="E41" s="47" t="e">
        <f>VAR(E11:E39)</f>
        <v>#DIV/0!</v>
      </c>
      <c r="F41" s="47" t="e">
        <f>VAR(F11:F39)</f>
        <v>#DIV/0!</v>
      </c>
      <c r="G41" s="47" t="e">
        <f>VAR(G11:G39)</f>
        <v>#DIV/0!</v>
      </c>
      <c r="J41" s="46" t="s">
        <v>46</v>
      </c>
      <c r="K41" s="47" t="e">
        <f>VAR(K11:K39)</f>
        <v>#DIV/0!</v>
      </c>
      <c r="L41" s="47" t="e">
        <f>VAR(L11:L39)</f>
        <v>#DIV/0!</v>
      </c>
      <c r="M41" s="47" t="e">
        <f>VAR(M11:M39)</f>
        <v>#DIV/0!</v>
      </c>
      <c r="N41" s="47" t="e">
        <f>VAR(N11:N39)</f>
        <v>#DIV/0!</v>
      </c>
      <c r="O41" s="47" t="e">
        <f>VAR(O11:O39)</f>
        <v>#DIV/0!</v>
      </c>
    </row>
    <row r="42" spans="2:15" ht="15.75">
      <c r="B42" s="46" t="s">
        <v>47</v>
      </c>
      <c r="C42" s="79" t="e">
        <f>SUM(C41:G41)</f>
        <v>#DIV/0!</v>
      </c>
      <c r="D42" s="80"/>
      <c r="E42" s="80"/>
      <c r="F42" s="80"/>
      <c r="G42" s="81"/>
      <c r="J42" s="46" t="s">
        <v>47</v>
      </c>
      <c r="K42" s="79" t="e">
        <f>SUM(K41:O41)</f>
        <v>#DIV/0!</v>
      </c>
      <c r="L42" s="80"/>
      <c r="M42" s="80"/>
      <c r="N42" s="80"/>
      <c r="O42" s="81"/>
    </row>
    <row r="43" spans="1:16" ht="25.5" customHeight="1">
      <c r="A43" s="85" t="s">
        <v>68</v>
      </c>
      <c r="B43" s="85"/>
      <c r="C43" s="72"/>
      <c r="D43" s="72"/>
      <c r="E43" s="72"/>
      <c r="F43" s="72"/>
      <c r="G43" s="72"/>
      <c r="H43" s="75">
        <f>AVERAGE(H11:H39)</f>
        <v>0</v>
      </c>
      <c r="I43" s="85" t="s">
        <v>68</v>
      </c>
      <c r="J43" s="85"/>
      <c r="K43" s="72"/>
      <c r="L43" s="72"/>
      <c r="M43" s="72"/>
      <c r="N43" s="72"/>
      <c r="O43" s="72"/>
      <c r="P43" s="75">
        <f>AVERAGE(P11:P39)</f>
        <v>0</v>
      </c>
    </row>
    <row r="44" spans="1:16" ht="15.75">
      <c r="A44" s="48" t="s">
        <v>41</v>
      </c>
      <c r="B44" s="73" t="s">
        <v>39</v>
      </c>
      <c r="C44" s="48"/>
      <c r="D44" s="48"/>
      <c r="E44" s="48"/>
      <c r="F44" s="48"/>
      <c r="G44" s="48"/>
      <c r="H44" s="49">
        <f>_xlfn.VAR.S(H11:H39)</f>
        <v>0</v>
      </c>
      <c r="J44" s="73" t="s">
        <v>39</v>
      </c>
      <c r="K44" s="48"/>
      <c r="L44" s="48"/>
      <c r="M44" s="48"/>
      <c r="N44" s="48"/>
      <c r="O44" s="48"/>
      <c r="P44" s="49">
        <f>_xlfn.VAR.S(P11:P39)</f>
        <v>0</v>
      </c>
    </row>
    <row r="45" spans="2:11" ht="12.75">
      <c r="B45" s="53" t="s">
        <v>67</v>
      </c>
      <c r="C45" s="54">
        <f>COUNT(C11:G11)</f>
        <v>0</v>
      </c>
      <c r="J45" s="53" t="s">
        <v>67</v>
      </c>
      <c r="K45" s="54">
        <f>COUNT(K11:O11)</f>
        <v>0</v>
      </c>
    </row>
    <row r="46" spans="2:11" ht="12.75">
      <c r="B46" s="53" t="s">
        <v>51</v>
      </c>
      <c r="C46" s="54">
        <f>COUNT(B11:B39)</f>
        <v>29</v>
      </c>
      <c r="J46" s="53" t="s">
        <v>51</v>
      </c>
      <c r="K46" s="54">
        <f>COUNT(J11:J39)</f>
        <v>29</v>
      </c>
    </row>
    <row r="48" spans="2:14" ht="15.75">
      <c r="B48" s="2" t="s">
        <v>42</v>
      </c>
      <c r="E48" s="66" t="e">
        <f>(C45/(C45-1))*(1-(C42/H44))</f>
        <v>#DIV/0!</v>
      </c>
      <c r="F48" s="12"/>
      <c r="I48" s="22"/>
      <c r="J48" s="2" t="s">
        <v>42</v>
      </c>
      <c r="M48" s="60" t="e">
        <f>(K45/(K45-1))*(1-(K42/P44))</f>
        <v>#DIV/0!</v>
      </c>
      <c r="N48" s="12"/>
    </row>
    <row r="49" spans="9:14" ht="12.75">
      <c r="I49" s="22"/>
      <c r="N49" s="12"/>
    </row>
    <row r="50" spans="4:14" ht="12.75">
      <c r="D50" s="55" t="s">
        <v>63</v>
      </c>
      <c r="E50" s="67" t="e">
        <f>(E48*(C46-1)+2)/(C46-1)</f>
        <v>#DIV/0!</v>
      </c>
      <c r="F50" s="52" t="s">
        <v>50</v>
      </c>
      <c r="I50" s="22"/>
      <c r="N50" s="12"/>
    </row>
    <row r="51" spans="9:14" ht="12.75">
      <c r="I51" s="22"/>
      <c r="N51" s="12"/>
    </row>
    <row r="52" spans="1:13" ht="12.75">
      <c r="A52" s="64" t="s">
        <v>61</v>
      </c>
      <c r="C52" s="64"/>
      <c r="D52" s="64"/>
      <c r="E52" s="63" t="s">
        <v>56</v>
      </c>
      <c r="F52" s="61" t="e">
        <f>(1-0)/(1-E48)</f>
        <v>#DIV/0!</v>
      </c>
      <c r="G52" s="34"/>
      <c r="H52" s="57" t="s">
        <v>62</v>
      </c>
      <c r="I52" s="57" t="s">
        <v>52</v>
      </c>
      <c r="J52" s="58">
        <f>C46-1</f>
        <v>28</v>
      </c>
      <c r="K52" s="57" t="s">
        <v>53</v>
      </c>
      <c r="L52" s="58">
        <f>J52*(C45-1)</f>
        <v>-28</v>
      </c>
      <c r="M52" s="34"/>
    </row>
    <row r="53" spans="1:12" ht="15">
      <c r="A53" s="62"/>
      <c r="B53" s="63" t="s">
        <v>54</v>
      </c>
      <c r="C53" s="56" t="s">
        <v>55</v>
      </c>
      <c r="D53" s="65" t="e">
        <f>FINV(0.975,J52,L52)</f>
        <v>#NUM!</v>
      </c>
      <c r="E53" s="56" t="s">
        <v>60</v>
      </c>
      <c r="F53" s="59" t="e">
        <f>(FINV(0.025,J52,L52))</f>
        <v>#NUM!</v>
      </c>
      <c r="G53" s="2" t="s">
        <v>59</v>
      </c>
      <c r="J53" s="57" t="s">
        <v>57</v>
      </c>
      <c r="K53" s="57" t="s">
        <v>58</v>
      </c>
      <c r="L53" s="60" t="e">
        <f>FDIST(F52,J52,L52)</f>
        <v>#DIV/0!</v>
      </c>
    </row>
    <row r="54" spans="1:12" ht="15">
      <c r="A54" s="62"/>
      <c r="B54" s="63"/>
      <c r="C54" s="56"/>
      <c r="D54" s="59"/>
      <c r="E54" s="56"/>
      <c r="F54" s="59"/>
      <c r="J54" s="57"/>
      <c r="K54" s="57"/>
      <c r="L54" s="57"/>
    </row>
    <row r="55" ht="16.5" customHeight="1">
      <c r="A55" s="40" t="s">
        <v>11</v>
      </c>
    </row>
    <row r="56" ht="12.75">
      <c r="A56" s="40" t="s">
        <v>12</v>
      </c>
    </row>
    <row r="57" ht="14.25" customHeight="1">
      <c r="A57" s="40" t="s">
        <v>13</v>
      </c>
    </row>
    <row r="58" ht="17.25" customHeight="1">
      <c r="A58" s="40" t="s">
        <v>14</v>
      </c>
    </row>
    <row r="60" ht="12.75">
      <c r="A60" s="2" t="s">
        <v>38</v>
      </c>
    </row>
    <row r="61" ht="12.75">
      <c r="A61" s="2" t="s">
        <v>15</v>
      </c>
    </row>
    <row r="62" ht="12.75">
      <c r="A62" s="2" t="s">
        <v>16</v>
      </c>
    </row>
    <row r="63" ht="12.75">
      <c r="A63" s="2" t="s">
        <v>17</v>
      </c>
    </row>
    <row r="64" ht="12.75">
      <c r="A64" s="2" t="s">
        <v>30</v>
      </c>
    </row>
    <row r="65" ht="12.75">
      <c r="A65" s="2" t="s">
        <v>18</v>
      </c>
    </row>
    <row r="67" ht="12.75">
      <c r="C67" s="23"/>
    </row>
    <row r="68" ht="15">
      <c r="A68" s="3" t="s">
        <v>71</v>
      </c>
    </row>
    <row r="69" ht="12.75">
      <c r="A69" s="2" t="s">
        <v>19</v>
      </c>
    </row>
    <row r="70" ht="12.75">
      <c r="A70" s="2" t="s">
        <v>20</v>
      </c>
    </row>
    <row r="71" ht="15.75">
      <c r="B71" s="2" t="s">
        <v>29</v>
      </c>
    </row>
    <row r="72" ht="15.75">
      <c r="A72" s="2" t="s">
        <v>23</v>
      </c>
    </row>
    <row r="74" spans="2:8" ht="12.75">
      <c r="B74" s="24" t="s">
        <v>21</v>
      </c>
      <c r="C74" s="12"/>
      <c r="D74" s="12"/>
      <c r="E74" s="12"/>
      <c r="F74" s="12"/>
      <c r="G74" s="12"/>
      <c r="H74" s="5"/>
    </row>
    <row r="75" spans="2:8" ht="12.75">
      <c r="B75" s="12" t="s">
        <v>4</v>
      </c>
      <c r="C75" s="12" t="s">
        <v>5</v>
      </c>
      <c r="D75" s="12" t="s">
        <v>6</v>
      </c>
      <c r="E75" s="12" t="s">
        <v>7</v>
      </c>
      <c r="F75" s="12" t="s">
        <v>8</v>
      </c>
      <c r="G75" s="12" t="s">
        <v>9</v>
      </c>
      <c r="H75" s="25" t="s">
        <v>0</v>
      </c>
    </row>
    <row r="76" spans="2:8" ht="12.75">
      <c r="B76" s="15">
        <v>1</v>
      </c>
      <c r="C76" s="26">
        <v>1</v>
      </c>
      <c r="D76" s="26">
        <v>1</v>
      </c>
      <c r="E76" s="26">
        <v>1</v>
      </c>
      <c r="F76" s="26">
        <v>1</v>
      </c>
      <c r="G76" s="26">
        <v>1</v>
      </c>
      <c r="H76" s="27">
        <f aca="true" t="shared" si="4" ref="H76:H87">SUM(C76:G76)</f>
        <v>5</v>
      </c>
    </row>
    <row r="77" spans="2:8" ht="12.75">
      <c r="B77" s="15">
        <v>2</v>
      </c>
      <c r="C77" s="26">
        <v>1</v>
      </c>
      <c r="D77" s="26">
        <v>1</v>
      </c>
      <c r="E77" s="26">
        <v>0</v>
      </c>
      <c r="F77" s="26">
        <v>1</v>
      </c>
      <c r="G77" s="26">
        <v>0</v>
      </c>
      <c r="H77" s="27">
        <f t="shared" si="4"/>
        <v>3</v>
      </c>
    </row>
    <row r="78" spans="2:8" ht="12.75">
      <c r="B78" s="15">
        <v>3</v>
      </c>
      <c r="C78" s="26">
        <v>0</v>
      </c>
      <c r="D78" s="26">
        <v>0</v>
      </c>
      <c r="E78" s="26">
        <v>0</v>
      </c>
      <c r="F78" s="26">
        <v>1</v>
      </c>
      <c r="G78" s="26">
        <v>0</v>
      </c>
      <c r="H78" s="27">
        <f t="shared" si="4"/>
        <v>1</v>
      </c>
    </row>
    <row r="79" spans="2:8" ht="12.75">
      <c r="B79" s="15">
        <v>4</v>
      </c>
      <c r="C79" s="26">
        <v>0</v>
      </c>
      <c r="D79" s="26">
        <v>0</v>
      </c>
      <c r="E79" s="26">
        <v>0</v>
      </c>
      <c r="F79" s="26">
        <v>0</v>
      </c>
      <c r="G79" s="26">
        <v>0</v>
      </c>
      <c r="H79" s="27">
        <f t="shared" si="4"/>
        <v>0</v>
      </c>
    </row>
    <row r="80" spans="2:8" ht="12.75">
      <c r="B80" s="15">
        <v>5</v>
      </c>
      <c r="C80" s="26">
        <v>1</v>
      </c>
      <c r="D80" s="26">
        <v>0</v>
      </c>
      <c r="E80" s="26">
        <v>0</v>
      </c>
      <c r="F80" s="26">
        <v>0</v>
      </c>
      <c r="G80" s="26">
        <v>0</v>
      </c>
      <c r="H80" s="27">
        <f t="shared" si="4"/>
        <v>1</v>
      </c>
    </row>
    <row r="81" spans="2:8" ht="12.75">
      <c r="B81" s="15">
        <v>6</v>
      </c>
      <c r="C81" s="26">
        <v>1</v>
      </c>
      <c r="D81" s="26">
        <v>1</v>
      </c>
      <c r="E81" s="26">
        <v>1</v>
      </c>
      <c r="F81" s="26">
        <v>1</v>
      </c>
      <c r="G81" s="26">
        <v>1</v>
      </c>
      <c r="H81" s="27">
        <f t="shared" si="4"/>
        <v>5</v>
      </c>
    </row>
    <row r="82" spans="2:8" ht="12.75">
      <c r="B82" s="15">
        <v>7</v>
      </c>
      <c r="C82" s="26">
        <v>0</v>
      </c>
      <c r="D82" s="26">
        <v>0</v>
      </c>
      <c r="E82" s="26">
        <v>1</v>
      </c>
      <c r="F82" s="26">
        <v>0</v>
      </c>
      <c r="G82" s="26">
        <v>1</v>
      </c>
      <c r="H82" s="27">
        <f t="shared" si="4"/>
        <v>2</v>
      </c>
    </row>
    <row r="83" spans="2:8" ht="12.75">
      <c r="B83" s="15">
        <v>8</v>
      </c>
      <c r="C83" s="26">
        <v>0</v>
      </c>
      <c r="D83" s="26">
        <v>1</v>
      </c>
      <c r="E83" s="26">
        <v>0</v>
      </c>
      <c r="F83" s="26">
        <v>1</v>
      </c>
      <c r="G83" s="26">
        <v>0</v>
      </c>
      <c r="H83" s="27">
        <f t="shared" si="4"/>
        <v>2</v>
      </c>
    </row>
    <row r="84" spans="2:8" ht="12.75">
      <c r="B84" s="15">
        <v>9</v>
      </c>
      <c r="C84" s="26">
        <v>1</v>
      </c>
      <c r="D84" s="26">
        <v>0</v>
      </c>
      <c r="E84" s="26">
        <v>1</v>
      </c>
      <c r="F84" s="26">
        <v>1</v>
      </c>
      <c r="G84" s="26">
        <v>0</v>
      </c>
      <c r="H84" s="27">
        <f t="shared" si="4"/>
        <v>3</v>
      </c>
    </row>
    <row r="85" spans="2:8" ht="12.75">
      <c r="B85" s="15">
        <v>10</v>
      </c>
      <c r="C85" s="26">
        <v>0</v>
      </c>
      <c r="D85" s="26">
        <v>0</v>
      </c>
      <c r="E85" s="26">
        <v>0</v>
      </c>
      <c r="F85" s="26">
        <v>1</v>
      </c>
      <c r="G85" s="26">
        <v>1</v>
      </c>
      <c r="H85" s="27">
        <f t="shared" si="4"/>
        <v>2</v>
      </c>
    </row>
    <row r="86" spans="2:8" ht="12.75">
      <c r="B86" s="15">
        <v>11</v>
      </c>
      <c r="C86" s="26">
        <v>1</v>
      </c>
      <c r="D86" s="26">
        <v>1</v>
      </c>
      <c r="E86" s="26">
        <v>0</v>
      </c>
      <c r="F86" s="26">
        <v>0</v>
      </c>
      <c r="G86" s="26">
        <v>1</v>
      </c>
      <c r="H86" s="27">
        <f t="shared" si="4"/>
        <v>3</v>
      </c>
    </row>
    <row r="87" spans="2:8" ht="12.75">
      <c r="B87" s="15">
        <v>12</v>
      </c>
      <c r="C87" s="26">
        <v>0</v>
      </c>
      <c r="D87" s="26">
        <v>1</v>
      </c>
      <c r="E87" s="26">
        <v>0</v>
      </c>
      <c r="F87" s="26">
        <v>0</v>
      </c>
      <c r="G87" s="26">
        <v>0</v>
      </c>
      <c r="H87" s="27">
        <f t="shared" si="4"/>
        <v>1</v>
      </c>
    </row>
    <row r="88" spans="2:7" ht="12.75">
      <c r="B88" s="28" t="s">
        <v>22</v>
      </c>
      <c r="C88" s="29">
        <f>COUNT(B76:B87)</f>
        <v>12</v>
      </c>
      <c r="D88" s="30"/>
      <c r="E88" s="30"/>
      <c r="F88" s="30"/>
      <c r="G88" s="30"/>
    </row>
    <row r="89" spans="2:8" ht="14.25">
      <c r="B89" s="31" t="s">
        <v>24</v>
      </c>
      <c r="C89" s="19">
        <f>SUM(C76:C87)/$C$88</f>
        <v>0.5</v>
      </c>
      <c r="D89" s="19">
        <f>SUM(D76:D87)/$C$88</f>
        <v>0.5</v>
      </c>
      <c r="E89" s="19">
        <f>SUM(E76:E87)/$C$88</f>
        <v>0.3333333333333333</v>
      </c>
      <c r="F89" s="19">
        <f>SUM(F76:F87)/$C$88</f>
        <v>0.5833333333333334</v>
      </c>
      <c r="G89" s="19">
        <f>SUM(G76:G87)/$C$88</f>
        <v>0.4166666666666667</v>
      </c>
      <c r="H89" s="32"/>
    </row>
    <row r="90" spans="2:8" ht="14.25">
      <c r="B90" s="31" t="s">
        <v>25</v>
      </c>
      <c r="C90" s="19">
        <f>1-C89</f>
        <v>0.5</v>
      </c>
      <c r="D90" s="19">
        <f>1-D89</f>
        <v>0.5</v>
      </c>
      <c r="E90" s="19">
        <f>1-E89</f>
        <v>0.6666666666666667</v>
      </c>
      <c r="F90" s="19">
        <f>1-F89</f>
        <v>0.41666666666666663</v>
      </c>
      <c r="G90" s="19">
        <f>1-G89</f>
        <v>0.5833333333333333</v>
      </c>
      <c r="H90" s="32"/>
    </row>
    <row r="91" spans="2:8" ht="14.25">
      <c r="B91" s="18" t="s">
        <v>43</v>
      </c>
      <c r="C91" s="82">
        <f>(C89*C90)+(D89*D90)+(E89*E90)+(F89*F90)+(G89*G90)</f>
        <v>1.2083333333333333</v>
      </c>
      <c r="D91" s="83"/>
      <c r="E91" s="83"/>
      <c r="F91" s="83"/>
      <c r="G91" s="84"/>
      <c r="H91" s="32"/>
    </row>
    <row r="92" spans="2:8" ht="14.25">
      <c r="B92" s="31" t="s">
        <v>26</v>
      </c>
      <c r="C92" s="33"/>
      <c r="D92" s="33"/>
      <c r="E92" s="33"/>
      <c r="F92" s="33"/>
      <c r="G92" s="33"/>
      <c r="H92" s="19">
        <f>SUM(C76:G87)/(C95*C88)</f>
        <v>0.4666666666666667</v>
      </c>
    </row>
    <row r="93" spans="2:8" ht="14.25">
      <c r="B93" s="31" t="s">
        <v>27</v>
      </c>
      <c r="C93" s="33"/>
      <c r="D93" s="33"/>
      <c r="E93" s="33"/>
      <c r="F93" s="33"/>
      <c r="G93" s="33"/>
      <c r="H93" s="19">
        <f>1-H92</f>
        <v>0.5333333333333333</v>
      </c>
    </row>
    <row r="94" spans="1:9" ht="15.75">
      <c r="A94" s="34"/>
      <c r="B94" s="35" t="s">
        <v>45</v>
      </c>
      <c r="H94" s="44">
        <f>_xlfn.VAR.S(H76:H87)</f>
        <v>2.4242424242424248</v>
      </c>
      <c r="I94" s="36"/>
    </row>
    <row r="95" spans="2:3" ht="12.75">
      <c r="B95" s="20" t="s">
        <v>28</v>
      </c>
      <c r="C95" s="21">
        <f>COUNT(C76:G76)</f>
        <v>5</v>
      </c>
    </row>
    <row r="97" spans="4:5" ht="15.75">
      <c r="D97" s="55" t="s">
        <v>44</v>
      </c>
      <c r="E97" s="68">
        <f>(C95/(C95-1))*(1-(C91/H94))</f>
        <v>0.6269531250000002</v>
      </c>
    </row>
  </sheetData>
  <sheetProtection/>
  <mergeCells count="7">
    <mergeCell ref="C9:G9"/>
    <mergeCell ref="K9:O9"/>
    <mergeCell ref="C42:G42"/>
    <mergeCell ref="C91:G91"/>
    <mergeCell ref="K42:O42"/>
    <mergeCell ref="A43:B43"/>
    <mergeCell ref="I43:J43"/>
  </mergeCells>
  <printOptions/>
  <pageMargins left="0.7" right="0.7" top="0.75" bottom="0.75" header="0.3" footer="0.3"/>
  <pageSetup orientation="portrait" paperSize="9" r:id="rId2"/>
  <ignoredErrors>
    <ignoredError sqref="C45 C95 H76:H87 K45" formulaRange="1"/>
    <ignoredError sqref="C40:G41" evalError="1"/>
  </ignoredErrors>
  <drawing r:id="rId1"/>
</worksheet>
</file>

<file path=xl/worksheets/sheet2.xml><?xml version="1.0" encoding="utf-8"?>
<worksheet xmlns="http://schemas.openxmlformats.org/spreadsheetml/2006/main" xmlns:r="http://schemas.openxmlformats.org/officeDocument/2006/relationships">
  <dimension ref="A2:N74"/>
  <sheetViews>
    <sheetView zoomScale="115" zoomScaleNormal="115" zoomScalePageLayoutView="0" workbookViewId="0" topLeftCell="A1">
      <selection activeCell="E74" sqref="E74"/>
    </sheetView>
  </sheetViews>
  <sheetFormatPr defaultColWidth="11.421875" defaultRowHeight="12.75"/>
  <cols>
    <col min="1" max="1" width="16.28125" style="2" customWidth="1"/>
    <col min="2" max="8" width="11.421875" style="2" customWidth="1"/>
    <col min="9" max="9" width="11.8515625" style="2" customWidth="1"/>
    <col min="10" max="10" width="13.00390625" style="2" customWidth="1"/>
    <col min="11" max="11" width="11.7109375" style="2" bestFit="1" customWidth="1"/>
    <col min="12" max="12" width="11.421875" style="2" customWidth="1"/>
    <col min="13" max="13" width="13.28125" style="2" customWidth="1"/>
    <col min="14" max="14" width="11.421875" style="2" customWidth="1"/>
    <col min="15" max="15" width="11.7109375" style="2" customWidth="1"/>
    <col min="16" max="18" width="12.57421875" style="2" customWidth="1"/>
    <col min="19" max="19" width="14.28125" style="2" customWidth="1"/>
    <col min="20" max="20" width="13.57421875" style="2" bestFit="1" customWidth="1"/>
    <col min="21" max="21" width="13.140625" style="2" customWidth="1"/>
    <col min="22" max="16384" width="11.421875" style="2" customWidth="1"/>
  </cols>
  <sheetData>
    <row r="2" ht="18.75">
      <c r="A2" s="37" t="s">
        <v>1</v>
      </c>
    </row>
    <row r="4" ht="15">
      <c r="A4" s="3" t="s">
        <v>2</v>
      </c>
    </row>
    <row r="5" ht="12.75">
      <c r="A5" s="4" t="s">
        <v>3</v>
      </c>
    </row>
    <row r="6" spans="1:10" ht="12.75">
      <c r="A6" s="2" t="s">
        <v>69</v>
      </c>
      <c r="D6" s="5"/>
      <c r="E6" s="5"/>
      <c r="F6" s="6"/>
      <c r="G6" s="5"/>
      <c r="H6" s="5"/>
      <c r="I6" s="5"/>
      <c r="J6" s="7"/>
    </row>
    <row r="7" spans="2:10" ht="15.75">
      <c r="B7" s="2" t="s">
        <v>48</v>
      </c>
      <c r="D7" s="6"/>
      <c r="E7" s="6"/>
      <c r="F7" s="8"/>
      <c r="G7" s="5"/>
      <c r="H7" s="9"/>
      <c r="I7" s="10"/>
      <c r="J7" s="11"/>
    </row>
    <row r="8" spans="1:9" ht="16.5" thickBot="1">
      <c r="A8" s="2" t="s">
        <v>49</v>
      </c>
      <c r="D8" s="5"/>
      <c r="E8" s="5"/>
      <c r="F8" s="5"/>
      <c r="G8" s="5"/>
      <c r="H8" s="5"/>
      <c r="I8" s="5"/>
    </row>
    <row r="9" spans="3:9" ht="12.75">
      <c r="C9" s="76" t="s">
        <v>65</v>
      </c>
      <c r="D9" s="77"/>
      <c r="E9" s="77"/>
      <c r="F9" s="77"/>
      <c r="G9" s="78"/>
      <c r="H9" s="5"/>
      <c r="I9" s="5"/>
    </row>
    <row r="10" spans="2:9" ht="12.75">
      <c r="B10" s="39" t="s">
        <v>32</v>
      </c>
      <c r="C10" s="39">
        <v>1</v>
      </c>
      <c r="D10" s="39">
        <v>2</v>
      </c>
      <c r="E10" s="39">
        <v>3</v>
      </c>
      <c r="F10" s="39">
        <v>4</v>
      </c>
      <c r="G10" s="39">
        <v>5</v>
      </c>
      <c r="H10" s="51" t="s">
        <v>10</v>
      </c>
      <c r="I10" s="14"/>
    </row>
    <row r="11" spans="2:9" ht="12.75">
      <c r="B11" s="43">
        <v>1</v>
      </c>
      <c r="C11" s="38">
        <v>3</v>
      </c>
      <c r="D11" s="38">
        <v>2</v>
      </c>
      <c r="E11" s="38">
        <v>4</v>
      </c>
      <c r="F11" s="38">
        <v>3</v>
      </c>
      <c r="G11" s="38">
        <v>4</v>
      </c>
      <c r="H11" s="50">
        <f aca="true" t="shared" si="0" ref="H11:H16">C11+D11+E11+F11+G11</f>
        <v>16</v>
      </c>
      <c r="I11" s="5"/>
    </row>
    <row r="12" spans="2:9" ht="12.75">
      <c r="B12" s="43">
        <f>B11+1</f>
        <v>2</v>
      </c>
      <c r="C12" s="38">
        <v>2</v>
      </c>
      <c r="D12" s="38">
        <v>3</v>
      </c>
      <c r="E12" s="38">
        <v>4</v>
      </c>
      <c r="F12" s="38">
        <v>3</v>
      </c>
      <c r="G12" s="38">
        <v>2</v>
      </c>
      <c r="H12" s="50">
        <f t="shared" si="0"/>
        <v>14</v>
      </c>
      <c r="I12" s="5"/>
    </row>
    <row r="13" spans="2:9" ht="12.75">
      <c r="B13" s="43">
        <f>B12+1</f>
        <v>3</v>
      </c>
      <c r="C13" s="38">
        <v>5</v>
      </c>
      <c r="D13" s="38">
        <v>4</v>
      </c>
      <c r="E13" s="38">
        <v>3</v>
      </c>
      <c r="F13" s="38">
        <v>4</v>
      </c>
      <c r="G13" s="38">
        <v>5</v>
      </c>
      <c r="H13" s="50">
        <f t="shared" si="0"/>
        <v>21</v>
      </c>
      <c r="I13" s="5"/>
    </row>
    <row r="14" spans="2:9" ht="12.75">
      <c r="B14" s="69">
        <f>B13+1</f>
        <v>4</v>
      </c>
      <c r="C14" s="70">
        <v>2</v>
      </c>
      <c r="D14" s="70">
        <v>1</v>
      </c>
      <c r="E14" s="70">
        <v>2</v>
      </c>
      <c r="F14" s="70">
        <v>2</v>
      </c>
      <c r="G14" s="70">
        <v>1</v>
      </c>
      <c r="H14" s="50">
        <f t="shared" si="0"/>
        <v>8</v>
      </c>
      <c r="I14" s="5"/>
    </row>
    <row r="15" spans="2:9" ht="12.75">
      <c r="B15" s="43">
        <f>B14+1</f>
        <v>5</v>
      </c>
      <c r="C15" s="38">
        <v>3</v>
      </c>
      <c r="D15" s="38">
        <v>2</v>
      </c>
      <c r="E15" s="38">
        <v>2</v>
      </c>
      <c r="F15" s="38">
        <v>1</v>
      </c>
      <c r="G15" s="38">
        <v>3</v>
      </c>
      <c r="H15" s="50">
        <f t="shared" si="0"/>
        <v>11</v>
      </c>
      <c r="I15" s="5"/>
    </row>
    <row r="16" spans="2:9" ht="12.75">
      <c r="B16" s="43">
        <f>B15+1</f>
        <v>6</v>
      </c>
      <c r="C16" s="38">
        <v>4</v>
      </c>
      <c r="D16" s="38">
        <v>5</v>
      </c>
      <c r="E16" s="38">
        <v>4</v>
      </c>
      <c r="F16" s="38">
        <v>5</v>
      </c>
      <c r="G16" s="38">
        <v>4</v>
      </c>
      <c r="H16" s="50">
        <f t="shared" si="0"/>
        <v>22</v>
      </c>
      <c r="I16" s="5"/>
    </row>
    <row r="17" spans="2:8" ht="12.75">
      <c r="B17" s="46" t="s">
        <v>66</v>
      </c>
      <c r="C17" s="17">
        <f>AVERAGE(C11:C16)</f>
        <v>3.1666666666666665</v>
      </c>
      <c r="D17" s="17">
        <f>AVERAGE(D11:D16)</f>
        <v>2.8333333333333335</v>
      </c>
      <c r="E17" s="17">
        <f>AVERAGE(E11:E16)</f>
        <v>3.1666666666666665</v>
      </c>
      <c r="F17" s="17">
        <f>AVERAGE(F11:F16)</f>
        <v>3</v>
      </c>
      <c r="G17" s="17">
        <f>AVERAGE(G11:G16)</f>
        <v>3.1666666666666665</v>
      </c>
      <c r="H17" s="16"/>
    </row>
    <row r="18" spans="1:7" ht="15.75">
      <c r="A18" s="45" t="s">
        <v>40</v>
      </c>
      <c r="B18" s="46" t="s">
        <v>46</v>
      </c>
      <c r="C18" s="47">
        <f>VAR(C11:C16)</f>
        <v>1.3666666666666671</v>
      </c>
      <c r="D18" s="47">
        <f>VAR(D11:D16)</f>
        <v>2.166666666666667</v>
      </c>
      <c r="E18" s="47">
        <f>VAR(E11:E16)</f>
        <v>0.9666666666666671</v>
      </c>
      <c r="F18" s="47">
        <f>VAR(F11:F16)</f>
        <v>2</v>
      </c>
      <c r="G18" s="47">
        <f>VAR(G11:G16)</f>
        <v>2.166666666666667</v>
      </c>
    </row>
    <row r="19" spans="2:7" ht="15.75">
      <c r="B19" s="46" t="s">
        <v>47</v>
      </c>
      <c r="C19" s="79">
        <f>SUM(C18:G18)</f>
        <v>8.666666666666668</v>
      </c>
      <c r="D19" s="80"/>
      <c r="E19" s="80"/>
      <c r="F19" s="80"/>
      <c r="G19" s="81"/>
    </row>
    <row r="20" spans="2:8" ht="12.75">
      <c r="B20" s="73" t="s">
        <v>68</v>
      </c>
      <c r="C20" s="72"/>
      <c r="D20" s="72"/>
      <c r="E20" s="72"/>
      <c r="F20" s="72"/>
      <c r="G20" s="72"/>
      <c r="H20" s="49">
        <f>AVERAGE(H11:H16)</f>
        <v>15.333333333333334</v>
      </c>
    </row>
    <row r="21" spans="1:8" ht="15.75">
      <c r="A21" s="48" t="s">
        <v>41</v>
      </c>
      <c r="B21" s="73" t="s">
        <v>39</v>
      </c>
      <c r="C21" s="48"/>
      <c r="D21" s="48"/>
      <c r="E21" s="48"/>
      <c r="F21" s="48"/>
      <c r="G21" s="48"/>
      <c r="H21" s="49">
        <f>_xlfn.VAR.S(H11:H16)</f>
        <v>30.26666666666665</v>
      </c>
    </row>
    <row r="22" spans="2:3" ht="12.75">
      <c r="B22" s="53" t="s">
        <v>67</v>
      </c>
      <c r="C22" s="54">
        <f>COUNT(C11:G11)</f>
        <v>5</v>
      </c>
    </row>
    <row r="23" spans="2:3" ht="12.75">
      <c r="B23" s="53" t="s">
        <v>51</v>
      </c>
      <c r="C23" s="54">
        <f>COUNT(B11:B16)</f>
        <v>6</v>
      </c>
    </row>
    <row r="25" spans="2:9" ht="15.75">
      <c r="B25" s="2" t="s">
        <v>42</v>
      </c>
      <c r="E25" s="66">
        <f>(C22/(C22-1))*(1-(C19/H21))</f>
        <v>0.8920704845814975</v>
      </c>
      <c r="F25" s="12"/>
      <c r="I25" s="22"/>
    </row>
    <row r="26" spans="8:14" ht="12.75">
      <c r="H26" s="71"/>
      <c r="I26" s="22"/>
      <c r="N26" s="12"/>
    </row>
    <row r="27" spans="4:14" ht="12.75">
      <c r="D27" s="55" t="s">
        <v>63</v>
      </c>
      <c r="E27" s="67">
        <f>(E25*(C23-1)+2)/(C23-1)</f>
        <v>1.2920704845814974</v>
      </c>
      <c r="F27" s="52" t="s">
        <v>50</v>
      </c>
      <c r="I27" s="22"/>
      <c r="N27" s="12"/>
    </row>
    <row r="28" spans="9:14" ht="12.75">
      <c r="I28" s="22"/>
      <c r="N28" s="12"/>
    </row>
    <row r="29" spans="1:13" ht="12.75">
      <c r="A29" s="64" t="s">
        <v>61</v>
      </c>
      <c r="C29" s="64"/>
      <c r="D29" s="64"/>
      <c r="E29" s="63" t="s">
        <v>56</v>
      </c>
      <c r="F29" s="61">
        <f>(1-0)/(1-E25)</f>
        <v>9.265306122448955</v>
      </c>
      <c r="G29" s="34"/>
      <c r="H29" s="57" t="s">
        <v>62</v>
      </c>
      <c r="I29" s="57" t="s">
        <v>52</v>
      </c>
      <c r="J29" s="58">
        <f>C23-1</f>
        <v>5</v>
      </c>
      <c r="K29" s="57" t="s">
        <v>53</v>
      </c>
      <c r="L29" s="58">
        <f>J29*(C22-1)</f>
        <v>20</v>
      </c>
      <c r="M29" s="34"/>
    </row>
    <row r="30" spans="1:12" ht="15">
      <c r="A30" s="62"/>
      <c r="B30" s="63" t="s">
        <v>54</v>
      </c>
      <c r="C30" s="56" t="s">
        <v>55</v>
      </c>
      <c r="D30" s="65">
        <f>FINV(0.975,J29,L29)</f>
        <v>0.15801394834141053</v>
      </c>
      <c r="E30" s="56" t="s">
        <v>60</v>
      </c>
      <c r="F30" s="59">
        <f>(FINV(0.025,J29,L29))</f>
        <v>3.289055845680407</v>
      </c>
      <c r="G30" s="2" t="s">
        <v>59</v>
      </c>
      <c r="J30" s="57" t="s">
        <v>57</v>
      </c>
      <c r="K30" s="57" t="s">
        <v>58</v>
      </c>
      <c r="L30" s="60">
        <f>FDIST(F29,J29,L29)</f>
        <v>0.00010907759217054863</v>
      </c>
    </row>
    <row r="31" spans="1:12" ht="15">
      <c r="A31" s="62"/>
      <c r="B31" s="63"/>
      <c r="C31" s="56"/>
      <c r="D31" s="59"/>
      <c r="E31" s="56"/>
      <c r="F31" s="59"/>
      <c r="J31" s="57"/>
      <c r="K31" s="57"/>
      <c r="L31" s="57"/>
    </row>
    <row r="32" ht="16.5" customHeight="1">
      <c r="A32" s="40" t="s">
        <v>11</v>
      </c>
    </row>
    <row r="33" ht="12.75">
      <c r="A33" s="40" t="s">
        <v>12</v>
      </c>
    </row>
    <row r="34" ht="14.25" customHeight="1">
      <c r="A34" s="40" t="s">
        <v>13</v>
      </c>
    </row>
    <row r="35" ht="17.25" customHeight="1">
      <c r="A35" s="40" t="s">
        <v>14</v>
      </c>
    </row>
    <row r="37" ht="12.75">
      <c r="A37" s="2" t="s">
        <v>38</v>
      </c>
    </row>
    <row r="38" ht="12.75">
      <c r="A38" s="2" t="s">
        <v>15</v>
      </c>
    </row>
    <row r="39" ht="12.75">
      <c r="A39" s="2" t="s">
        <v>16</v>
      </c>
    </row>
    <row r="40" ht="12.75">
      <c r="A40" s="2" t="s">
        <v>17</v>
      </c>
    </row>
    <row r="41" ht="12.75">
      <c r="A41" s="2" t="s">
        <v>30</v>
      </c>
    </row>
    <row r="42" ht="12.75">
      <c r="A42" s="2" t="s">
        <v>18</v>
      </c>
    </row>
    <row r="44" ht="12.75">
      <c r="C44" s="23"/>
    </row>
    <row r="45" ht="15">
      <c r="A45" s="3" t="s">
        <v>31</v>
      </c>
    </row>
    <row r="46" ht="12.75">
      <c r="A46" s="2" t="s">
        <v>19</v>
      </c>
    </row>
    <row r="47" ht="12.75">
      <c r="A47" s="2" t="s">
        <v>20</v>
      </c>
    </row>
    <row r="48" ht="15.75">
      <c r="B48" s="2" t="s">
        <v>29</v>
      </c>
    </row>
    <row r="49" ht="15.75">
      <c r="A49" s="2" t="s">
        <v>23</v>
      </c>
    </row>
    <row r="51" spans="2:8" ht="12.75">
      <c r="B51" s="24" t="s">
        <v>21</v>
      </c>
      <c r="C51" s="12"/>
      <c r="D51" s="12"/>
      <c r="E51" s="12"/>
      <c r="F51" s="12"/>
      <c r="G51" s="12"/>
      <c r="H51" s="5"/>
    </row>
    <row r="52" spans="2:8" ht="12.75">
      <c r="B52" s="12" t="s">
        <v>4</v>
      </c>
      <c r="C52" s="12" t="s">
        <v>5</v>
      </c>
      <c r="D52" s="12" t="s">
        <v>6</v>
      </c>
      <c r="E52" s="12" t="s">
        <v>7</v>
      </c>
      <c r="F52" s="12" t="s">
        <v>8</v>
      </c>
      <c r="G52" s="12" t="s">
        <v>9</v>
      </c>
      <c r="H52" s="25" t="s">
        <v>0</v>
      </c>
    </row>
    <row r="53" spans="2:8" ht="12.75">
      <c r="B53" s="15">
        <v>1</v>
      </c>
      <c r="C53" s="26">
        <v>1</v>
      </c>
      <c r="D53" s="26">
        <v>1</v>
      </c>
      <c r="E53" s="26">
        <v>1</v>
      </c>
      <c r="F53" s="26">
        <v>1</v>
      </c>
      <c r="G53" s="26">
        <v>1</v>
      </c>
      <c r="H53" s="27">
        <f aca="true" t="shared" si="1" ref="H53:H64">SUM(C53:G53)</f>
        <v>5</v>
      </c>
    </row>
    <row r="54" spans="2:8" ht="12.75">
      <c r="B54" s="15">
        <v>2</v>
      </c>
      <c r="C54" s="26">
        <v>1</v>
      </c>
      <c r="D54" s="26">
        <v>1</v>
      </c>
      <c r="E54" s="26">
        <v>0</v>
      </c>
      <c r="F54" s="26">
        <v>1</v>
      </c>
      <c r="G54" s="26">
        <v>0</v>
      </c>
      <c r="H54" s="27">
        <f t="shared" si="1"/>
        <v>3</v>
      </c>
    </row>
    <row r="55" spans="2:8" ht="12.75">
      <c r="B55" s="15">
        <v>3</v>
      </c>
      <c r="C55" s="26">
        <v>0</v>
      </c>
      <c r="D55" s="26">
        <v>0</v>
      </c>
      <c r="E55" s="26">
        <v>0</v>
      </c>
      <c r="F55" s="26">
        <v>1</v>
      </c>
      <c r="G55" s="26">
        <v>0</v>
      </c>
      <c r="H55" s="27">
        <f t="shared" si="1"/>
        <v>1</v>
      </c>
    </row>
    <row r="56" spans="2:8" ht="12.75">
      <c r="B56" s="15">
        <v>4</v>
      </c>
      <c r="C56" s="26">
        <v>0</v>
      </c>
      <c r="D56" s="26">
        <v>0</v>
      </c>
      <c r="E56" s="26">
        <v>0</v>
      </c>
      <c r="F56" s="26">
        <v>0</v>
      </c>
      <c r="G56" s="26">
        <v>0</v>
      </c>
      <c r="H56" s="27">
        <f t="shared" si="1"/>
        <v>0</v>
      </c>
    </row>
    <row r="57" spans="2:8" ht="12.75">
      <c r="B57" s="15">
        <v>5</v>
      </c>
      <c r="C57" s="26">
        <v>1</v>
      </c>
      <c r="D57" s="26">
        <v>0</v>
      </c>
      <c r="E57" s="26">
        <v>0</v>
      </c>
      <c r="F57" s="26">
        <v>0</v>
      </c>
      <c r="G57" s="26">
        <v>0</v>
      </c>
      <c r="H57" s="27">
        <f t="shared" si="1"/>
        <v>1</v>
      </c>
    </row>
    <row r="58" spans="2:8" ht="12.75">
      <c r="B58" s="15">
        <v>6</v>
      </c>
      <c r="C58" s="26">
        <v>1</v>
      </c>
      <c r="D58" s="26">
        <v>1</v>
      </c>
      <c r="E58" s="26">
        <v>1</v>
      </c>
      <c r="F58" s="26">
        <v>1</v>
      </c>
      <c r="G58" s="26">
        <v>1</v>
      </c>
      <c r="H58" s="27">
        <f t="shared" si="1"/>
        <v>5</v>
      </c>
    </row>
    <row r="59" spans="2:8" ht="12.75">
      <c r="B59" s="15">
        <v>7</v>
      </c>
      <c r="C59" s="26">
        <v>0</v>
      </c>
      <c r="D59" s="26">
        <v>0</v>
      </c>
      <c r="E59" s="26">
        <v>1</v>
      </c>
      <c r="F59" s="26">
        <v>0</v>
      </c>
      <c r="G59" s="26">
        <v>1</v>
      </c>
      <c r="H59" s="27">
        <f t="shared" si="1"/>
        <v>2</v>
      </c>
    </row>
    <row r="60" spans="2:8" ht="12.75">
      <c r="B60" s="15">
        <v>8</v>
      </c>
      <c r="C60" s="26">
        <v>0</v>
      </c>
      <c r="D60" s="26">
        <v>1</v>
      </c>
      <c r="E60" s="26">
        <v>0</v>
      </c>
      <c r="F60" s="26">
        <v>1</v>
      </c>
      <c r="G60" s="26">
        <v>0</v>
      </c>
      <c r="H60" s="27">
        <f t="shared" si="1"/>
        <v>2</v>
      </c>
    </row>
    <row r="61" spans="2:8" ht="12.75">
      <c r="B61" s="15">
        <v>9</v>
      </c>
      <c r="C61" s="26">
        <v>1</v>
      </c>
      <c r="D61" s="26">
        <v>0</v>
      </c>
      <c r="E61" s="26">
        <v>1</v>
      </c>
      <c r="F61" s="26">
        <v>1</v>
      </c>
      <c r="G61" s="26">
        <v>0</v>
      </c>
      <c r="H61" s="27">
        <f t="shared" si="1"/>
        <v>3</v>
      </c>
    </row>
    <row r="62" spans="2:8" ht="12.75">
      <c r="B62" s="15">
        <v>10</v>
      </c>
      <c r="C62" s="26">
        <v>0</v>
      </c>
      <c r="D62" s="26">
        <v>0</v>
      </c>
      <c r="E62" s="26">
        <v>0</v>
      </c>
      <c r="F62" s="26">
        <v>1</v>
      </c>
      <c r="G62" s="26">
        <v>1</v>
      </c>
      <c r="H62" s="27">
        <f t="shared" si="1"/>
        <v>2</v>
      </c>
    </row>
    <row r="63" spans="2:8" ht="12.75">
      <c r="B63" s="15">
        <v>11</v>
      </c>
      <c r="C63" s="26">
        <v>1</v>
      </c>
      <c r="D63" s="26">
        <v>1</v>
      </c>
      <c r="E63" s="26">
        <v>0</v>
      </c>
      <c r="F63" s="26">
        <v>0</v>
      </c>
      <c r="G63" s="26">
        <v>1</v>
      </c>
      <c r="H63" s="27">
        <f t="shared" si="1"/>
        <v>3</v>
      </c>
    </row>
    <row r="64" spans="2:8" ht="12.75">
      <c r="B64" s="15">
        <v>12</v>
      </c>
      <c r="C64" s="26">
        <v>0</v>
      </c>
      <c r="D64" s="26">
        <v>1</v>
      </c>
      <c r="E64" s="26">
        <v>0</v>
      </c>
      <c r="F64" s="26">
        <v>0</v>
      </c>
      <c r="G64" s="26">
        <v>0</v>
      </c>
      <c r="H64" s="27">
        <f t="shared" si="1"/>
        <v>1</v>
      </c>
    </row>
    <row r="65" spans="2:7" ht="12.75">
      <c r="B65" s="28" t="s">
        <v>22</v>
      </c>
      <c r="C65" s="29">
        <f>COUNT(B53:B64)</f>
        <v>12</v>
      </c>
      <c r="D65" s="30"/>
      <c r="E65" s="30"/>
      <c r="F65" s="30"/>
      <c r="G65" s="30"/>
    </row>
    <row r="66" spans="2:8" ht="14.25">
      <c r="B66" s="31" t="s">
        <v>24</v>
      </c>
      <c r="C66" s="19">
        <f>SUM(C53:C64)/$C$65</f>
        <v>0.5</v>
      </c>
      <c r="D66" s="19">
        <f>SUM(D53:D64)/$C$65</f>
        <v>0.5</v>
      </c>
      <c r="E66" s="19">
        <f>SUM(E53:E64)/$C$65</f>
        <v>0.3333333333333333</v>
      </c>
      <c r="F66" s="19">
        <f>SUM(F53:F64)/$C$65</f>
        <v>0.5833333333333334</v>
      </c>
      <c r="G66" s="19">
        <f>SUM(G53:G64)/$C$65</f>
        <v>0.4166666666666667</v>
      </c>
      <c r="H66" s="32"/>
    </row>
    <row r="67" spans="2:8" ht="14.25">
      <c r="B67" s="31" t="s">
        <v>25</v>
      </c>
      <c r="C67" s="19">
        <f>1-C66</f>
        <v>0.5</v>
      </c>
      <c r="D67" s="19">
        <f>1-D66</f>
        <v>0.5</v>
      </c>
      <c r="E67" s="19">
        <f>1-E66</f>
        <v>0.6666666666666667</v>
      </c>
      <c r="F67" s="19">
        <f>1-F66</f>
        <v>0.41666666666666663</v>
      </c>
      <c r="G67" s="19">
        <f>1-G66</f>
        <v>0.5833333333333333</v>
      </c>
      <c r="H67" s="32"/>
    </row>
    <row r="68" spans="2:8" ht="14.25">
      <c r="B68" s="18" t="s">
        <v>43</v>
      </c>
      <c r="C68" s="82">
        <f>(C66*C67)+(D66*D67)+(E66*E67)+(F66*F67)+(G66*G67)</f>
        <v>1.2083333333333333</v>
      </c>
      <c r="D68" s="83"/>
      <c r="E68" s="83"/>
      <c r="F68" s="83"/>
      <c r="G68" s="84"/>
      <c r="H68" s="32"/>
    </row>
    <row r="69" spans="2:8" ht="14.25">
      <c r="B69" s="31" t="s">
        <v>26</v>
      </c>
      <c r="C69" s="33"/>
      <c r="D69" s="33"/>
      <c r="E69" s="33"/>
      <c r="F69" s="33"/>
      <c r="G69" s="33"/>
      <c r="H69" s="19">
        <f>SUM(C53:G64)/(C72*C65)</f>
        <v>0.4666666666666667</v>
      </c>
    </row>
    <row r="70" spans="2:8" ht="14.25">
      <c r="B70" s="31" t="s">
        <v>27</v>
      </c>
      <c r="C70" s="33"/>
      <c r="D70" s="33"/>
      <c r="E70" s="33"/>
      <c r="F70" s="33"/>
      <c r="G70" s="33"/>
      <c r="H70" s="19">
        <f>1-H69</f>
        <v>0.5333333333333333</v>
      </c>
    </row>
    <row r="71" spans="1:9" ht="15.75">
      <c r="A71" s="34"/>
      <c r="B71" s="35" t="s">
        <v>45</v>
      </c>
      <c r="H71" s="44">
        <f>_xlfn.VAR.S(H53:H64)</f>
        <v>2.4242424242424248</v>
      </c>
      <c r="I71" s="36"/>
    </row>
    <row r="72" spans="2:3" ht="12.75">
      <c r="B72" s="20" t="s">
        <v>28</v>
      </c>
      <c r="C72" s="21">
        <f>COUNT(C53:G53)</f>
        <v>5</v>
      </c>
    </row>
    <row r="74" spans="4:5" ht="15.75">
      <c r="D74" s="55" t="s">
        <v>44</v>
      </c>
      <c r="E74" s="68">
        <f>(C72/(C72-1))*(1-(C68/H71))</f>
        <v>0.6269531250000002</v>
      </c>
    </row>
  </sheetData>
  <sheetProtection/>
  <mergeCells count="3">
    <mergeCell ref="C9:G9"/>
    <mergeCell ref="C19:G19"/>
    <mergeCell ref="C68:G68"/>
  </mergeCells>
  <printOptions/>
  <pageMargins left="0.7" right="0.7" top="0.75" bottom="0.75" header="0.3" footer="0.3"/>
  <pageSetup orientation="portrait" paperSize="9"/>
  <ignoredErrors>
    <ignoredError sqref="C17:G18 C22 H53:H64"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gasanchez</dc:creator>
  <cp:keywords/>
  <dc:description/>
  <cp:lastModifiedBy>Galo</cp:lastModifiedBy>
  <cp:lastPrinted>2014-07-14T07:36:06Z</cp:lastPrinted>
  <dcterms:created xsi:type="dcterms:W3CDTF">2009-10-22T17:42:52Z</dcterms:created>
  <dcterms:modified xsi:type="dcterms:W3CDTF">2019-12-07T12:26:48Z</dcterms:modified>
  <cp:category/>
  <cp:version/>
  <cp:contentType/>
  <cp:contentStatus/>
</cp:coreProperties>
</file>