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00324-Galo\0-Datos\040-Metodol\00-Hojas cálc con ayuda\"/>
    </mc:Choice>
  </mc:AlternateContent>
  <bookViews>
    <workbookView xWindow="0" yWindow="0" windowWidth="20490" windowHeight="7365" activeTab="1"/>
  </bookViews>
  <sheets>
    <sheet name="Wald" sheetId="1" r:id="rId1"/>
    <sheet name="Wald y N-Wilso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2" l="1"/>
  <c r="E56" i="2"/>
  <c r="C56" i="2"/>
  <c r="B56" i="2"/>
  <c r="F55" i="2"/>
  <c r="E55" i="2"/>
  <c r="C55" i="2"/>
  <c r="B55" i="2"/>
  <c r="F54" i="2"/>
  <c r="E54" i="2"/>
  <c r="C54" i="2"/>
  <c r="B54" i="2"/>
  <c r="F53" i="2"/>
  <c r="E53" i="2"/>
  <c r="C53" i="2"/>
  <c r="B53" i="2"/>
  <c r="F43" i="2"/>
  <c r="E43" i="2"/>
  <c r="D43" i="2"/>
  <c r="C43" i="2"/>
  <c r="I41" i="2"/>
  <c r="I40" i="2"/>
  <c r="I39" i="2"/>
  <c r="I38" i="2"/>
  <c r="C38" i="2"/>
  <c r="G38" i="2" s="1"/>
  <c r="B38" i="2"/>
  <c r="E38" i="2" s="1"/>
  <c r="F31" i="2"/>
  <c r="E31" i="2"/>
  <c r="C31" i="2"/>
  <c r="B31" i="2"/>
  <c r="F30" i="2"/>
  <c r="E30" i="2"/>
  <c r="C30" i="2"/>
  <c r="B30" i="2"/>
  <c r="F29" i="2"/>
  <c r="E29" i="2"/>
  <c r="C29" i="2"/>
  <c r="B29" i="2"/>
  <c r="F28" i="2"/>
  <c r="E28" i="2"/>
  <c r="C28" i="2"/>
  <c r="B28" i="2"/>
  <c r="F18" i="2"/>
  <c r="E18" i="2"/>
  <c r="D18" i="2"/>
  <c r="C18" i="2"/>
  <c r="H16" i="2"/>
  <c r="H15" i="2"/>
  <c r="H14" i="2"/>
  <c r="H13" i="2"/>
  <c r="C13" i="2"/>
  <c r="B13" i="2"/>
  <c r="D13" i="2" s="1"/>
  <c r="B7" i="2"/>
  <c r="B8" i="2" s="1"/>
  <c r="C6" i="2"/>
  <c r="C39" i="2" s="1"/>
  <c r="G39" i="2" s="1"/>
  <c r="B6" i="2"/>
  <c r="B14" i="2" s="1"/>
  <c r="I13" i="2" l="1"/>
  <c r="E13" i="2"/>
  <c r="F13" i="2" s="1"/>
  <c r="G13" i="2"/>
  <c r="B16" i="2"/>
  <c r="B41" i="2"/>
  <c r="C7" i="2"/>
  <c r="D38" i="2"/>
  <c r="J38" i="2" s="1"/>
  <c r="C45" i="2" s="1"/>
  <c r="B39" i="2"/>
  <c r="B15" i="2"/>
  <c r="B40" i="2"/>
  <c r="C14" i="2"/>
  <c r="D14" i="2" s="1"/>
  <c r="F31" i="1"/>
  <c r="E31" i="1"/>
  <c r="C31" i="1"/>
  <c r="B31" i="1"/>
  <c r="F30" i="1"/>
  <c r="E30" i="1"/>
  <c r="C30" i="1"/>
  <c r="B30" i="1"/>
  <c r="F29" i="1"/>
  <c r="E29" i="1"/>
  <c r="C29" i="1"/>
  <c r="B29" i="1"/>
  <c r="F28" i="1"/>
  <c r="E28" i="1"/>
  <c r="C28" i="1"/>
  <c r="B28" i="1"/>
  <c r="F18" i="1"/>
  <c r="E18" i="1"/>
  <c r="D18" i="1"/>
  <c r="C18" i="1"/>
  <c r="H16" i="1"/>
  <c r="H15" i="1"/>
  <c r="H14" i="1"/>
  <c r="H13" i="1"/>
  <c r="C13" i="1"/>
  <c r="B13" i="1"/>
  <c r="F56" i="1"/>
  <c r="E56" i="1"/>
  <c r="C56" i="1"/>
  <c r="B56" i="1"/>
  <c r="F55" i="1"/>
  <c r="E55" i="1"/>
  <c r="C55" i="1"/>
  <c r="B55" i="1"/>
  <c r="F54" i="1"/>
  <c r="E54" i="1"/>
  <c r="C54" i="1"/>
  <c r="B54" i="1"/>
  <c r="F53" i="1"/>
  <c r="E53" i="1"/>
  <c r="C53" i="1"/>
  <c r="B53" i="1"/>
  <c r="F43" i="1"/>
  <c r="E43" i="1"/>
  <c r="D43" i="1"/>
  <c r="C43" i="1"/>
  <c r="I41" i="1"/>
  <c r="I40" i="1"/>
  <c r="I39" i="1"/>
  <c r="I38" i="1"/>
  <c r="C38" i="1"/>
  <c r="B38" i="1"/>
  <c r="C6" i="1"/>
  <c r="C14" i="1" s="1"/>
  <c r="B6" i="1"/>
  <c r="B14" i="1" s="1"/>
  <c r="I14" i="2" l="1"/>
  <c r="E14" i="2"/>
  <c r="G14" i="2" s="1"/>
  <c r="D39" i="2"/>
  <c r="J39" i="2" s="1"/>
  <c r="D45" i="2" s="1"/>
  <c r="E39" i="2"/>
  <c r="F39" i="2"/>
  <c r="C8" i="2"/>
  <c r="C40" i="2"/>
  <c r="G40" i="2" s="1"/>
  <c r="C15" i="2"/>
  <c r="D15" i="2" s="1"/>
  <c r="E41" i="2"/>
  <c r="E40" i="2"/>
  <c r="D40" i="2"/>
  <c r="J40" i="2" s="1"/>
  <c r="E45" i="2" s="1"/>
  <c r="F38" i="2"/>
  <c r="J13" i="2"/>
  <c r="C21" i="2" s="1"/>
  <c r="K13" i="2"/>
  <c r="C22" i="2" s="1"/>
  <c r="C20" i="2"/>
  <c r="C24" i="2" s="1"/>
  <c r="D28" i="2" s="1"/>
  <c r="D13" i="1"/>
  <c r="E38" i="1"/>
  <c r="D14" i="1"/>
  <c r="I14" i="1" s="1"/>
  <c r="G38" i="1"/>
  <c r="B7" i="1"/>
  <c r="B8" i="1" s="1"/>
  <c r="B16" i="1" s="1"/>
  <c r="I13" i="1"/>
  <c r="E13" i="1"/>
  <c r="G13" i="1" s="1"/>
  <c r="C7" i="1"/>
  <c r="D38" i="1"/>
  <c r="J38" i="1" s="1"/>
  <c r="C45" i="1" s="1"/>
  <c r="B39" i="1"/>
  <c r="C39" i="1"/>
  <c r="G39" i="1" s="1"/>
  <c r="I15" i="2" l="1"/>
  <c r="E15" i="2"/>
  <c r="F15" i="2"/>
  <c r="G15" i="2"/>
  <c r="C41" i="2"/>
  <c r="C16" i="2"/>
  <c r="D16" i="2" s="1"/>
  <c r="K14" i="2"/>
  <c r="D22" i="2" s="1"/>
  <c r="J14" i="2"/>
  <c r="D21" i="2" s="1"/>
  <c r="D20" i="2"/>
  <c r="F40" i="2"/>
  <c r="F14" i="2"/>
  <c r="K38" i="2"/>
  <c r="C46" i="2" s="1"/>
  <c r="C49" i="2" s="1"/>
  <c r="D53" i="2" s="1"/>
  <c r="L38" i="2"/>
  <c r="C47" i="2" s="1"/>
  <c r="L39" i="2"/>
  <c r="D47" i="2" s="1"/>
  <c r="K39" i="2"/>
  <c r="D46" i="2" s="1"/>
  <c r="D49" i="2" s="1"/>
  <c r="D54" i="2" s="1"/>
  <c r="K40" i="2"/>
  <c r="E46" i="2" s="1"/>
  <c r="E49" i="2" s="1"/>
  <c r="D55" i="2" s="1"/>
  <c r="L40" i="2"/>
  <c r="E47" i="2" s="1"/>
  <c r="E14" i="1"/>
  <c r="G14" i="1" s="1"/>
  <c r="J14" i="1" s="1"/>
  <c r="D21" i="1" s="1"/>
  <c r="B15" i="1"/>
  <c r="B40" i="1"/>
  <c r="E40" i="1" s="1"/>
  <c r="B41" i="1"/>
  <c r="E41" i="1" s="1"/>
  <c r="F13" i="1"/>
  <c r="C8" i="1"/>
  <c r="C15" i="1"/>
  <c r="C40" i="1"/>
  <c r="G40" i="1" s="1"/>
  <c r="K14" i="1"/>
  <c r="D22" i="1" s="1"/>
  <c r="D20" i="1"/>
  <c r="F38" i="1"/>
  <c r="E39" i="1"/>
  <c r="D39" i="1"/>
  <c r="J39" i="1" s="1"/>
  <c r="D45" i="1" s="1"/>
  <c r="J13" i="1"/>
  <c r="C21" i="1" s="1"/>
  <c r="K13" i="1"/>
  <c r="C22" i="1" s="1"/>
  <c r="C20" i="1"/>
  <c r="F14" i="1" l="1"/>
  <c r="D15" i="1"/>
  <c r="I15" i="1" s="1"/>
  <c r="G41" i="2"/>
  <c r="D41" i="2"/>
  <c r="F16" i="2"/>
  <c r="I16" i="2"/>
  <c r="E16" i="2"/>
  <c r="G16" i="2" s="1"/>
  <c r="D24" i="2"/>
  <c r="D29" i="2" s="1"/>
  <c r="E20" i="2"/>
  <c r="J15" i="2"/>
  <c r="E21" i="2" s="1"/>
  <c r="K15" i="2"/>
  <c r="E22" i="2" s="1"/>
  <c r="C24" i="1"/>
  <c r="D28" i="1" s="1"/>
  <c r="D40" i="1"/>
  <c r="J40" i="1" s="1"/>
  <c r="E45" i="1" s="1"/>
  <c r="D24" i="1"/>
  <c r="D29" i="1" s="1"/>
  <c r="F39" i="1"/>
  <c r="L39" i="1" s="1"/>
  <c r="D47" i="1" s="1"/>
  <c r="C16" i="1"/>
  <c r="D16" i="1" s="1"/>
  <c r="C41" i="1"/>
  <c r="F40" i="1"/>
  <c r="K40" i="1" s="1"/>
  <c r="E46" i="1" s="1"/>
  <c r="K38" i="1"/>
  <c r="C46" i="1" s="1"/>
  <c r="L38" i="1"/>
  <c r="C47" i="1" s="1"/>
  <c r="E15" i="1" l="1"/>
  <c r="J41" i="2"/>
  <c r="F45" i="2" s="1"/>
  <c r="F41" i="2"/>
  <c r="E24" i="2"/>
  <c r="D30" i="2" s="1"/>
  <c r="F20" i="2"/>
  <c r="F24" i="2" s="1"/>
  <c r="D31" i="2" s="1"/>
  <c r="K16" i="2"/>
  <c r="F22" i="2" s="1"/>
  <c r="J16" i="2"/>
  <c r="F21" i="2" s="1"/>
  <c r="K39" i="1"/>
  <c r="D46" i="1" s="1"/>
  <c r="D49" i="1" s="1"/>
  <c r="D54" i="1" s="1"/>
  <c r="G41" i="1"/>
  <c r="D41" i="1"/>
  <c r="I16" i="1"/>
  <c r="E16" i="1"/>
  <c r="F16" i="1" s="1"/>
  <c r="L40" i="1"/>
  <c r="E47" i="1" s="1"/>
  <c r="E49" i="1" s="1"/>
  <c r="D55" i="1" s="1"/>
  <c r="C49" i="1"/>
  <c r="D53" i="1" s="1"/>
  <c r="E20" i="1"/>
  <c r="F15" i="1" l="1"/>
  <c r="G15" i="1"/>
  <c r="L41" i="2"/>
  <c r="F47" i="2" s="1"/>
  <c r="K41" i="2"/>
  <c r="F46" i="2" s="1"/>
  <c r="F49" i="2" s="1"/>
  <c r="D56" i="2" s="1"/>
  <c r="G16" i="1"/>
  <c r="K16" i="1" s="1"/>
  <c r="F22" i="1" s="1"/>
  <c r="F20" i="1"/>
  <c r="J16" i="1"/>
  <c r="F21" i="1" s="1"/>
  <c r="J41" i="1"/>
  <c r="F45" i="1" s="1"/>
  <c r="F41" i="1"/>
  <c r="K15" i="1" l="1"/>
  <c r="E22" i="1" s="1"/>
  <c r="J15" i="1"/>
  <c r="E21" i="1" s="1"/>
  <c r="E24" i="1" s="1"/>
  <c r="D30" i="1" s="1"/>
  <c r="K41" i="1"/>
  <c r="F46" i="1" s="1"/>
  <c r="L41" i="1"/>
  <c r="F47" i="1" s="1"/>
  <c r="F24" i="1"/>
  <c r="D31" i="1" s="1"/>
  <c r="F49" i="1" l="1"/>
  <c r="D56" i="1" s="1"/>
</calcChain>
</file>

<file path=xl/sharedStrings.xml><?xml version="1.0" encoding="utf-8"?>
<sst xmlns="http://schemas.openxmlformats.org/spreadsheetml/2006/main" count="142" uniqueCount="38">
  <si>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</si>
  <si>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A= 2*eventos + z^2</t>
  </si>
  <si>
    <t>C= 2(n+z^2)</t>
  </si>
  <si>
    <t>IC = (A+-B)/C</t>
  </si>
  <si>
    <t>n (de muestra)</t>
  </si>
  <si>
    <t>p (proporción) = eventos / n</t>
  </si>
  <si>
    <t>Límite inferior del IC</t>
  </si>
  <si>
    <t>Límite superior del IC</t>
  </si>
  <si>
    <t>Operar</t>
  </si>
  <si>
    <t>(</t>
  </si>
  <si>
    <t>-</t>
  </si>
  <si>
    <t>)</t>
  </si>
  <si>
    <t>%</t>
  </si>
  <si>
    <t>a</t>
  </si>
  <si>
    <t>/</t>
  </si>
  <si>
    <t>eventos</t>
  </si>
  <si>
    <t>Cálculo del intervalo de confianza de una proporción</t>
  </si>
  <si>
    <r>
      <t>p</t>
    </r>
    <r>
      <rPr>
        <sz val="10"/>
        <rFont val="Calibri"/>
        <family val="2"/>
        <scheme val="minor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</si>
  <si>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  <scheme val="minor"/>
      </rPr>
      <t>p</t>
    </r>
    <r>
      <rPr>
        <sz val="10"/>
        <rFont val="Calibri"/>
        <family val="2"/>
        <scheme val="minor"/>
      </rPr>
      <t xml:space="preserve">)] </t>
    </r>
  </si>
  <si>
    <t>n (tamaño de la muestra</t>
  </si>
  <si>
    <t>número de  eventos</t>
  </si>
  <si>
    <t xml:space="preserve">intervalo de confianza al </t>
  </si>
  <si>
    <t>Promedio con IC al</t>
  </si>
  <si>
    <t>en cuántos años</t>
  </si>
  <si>
    <t>año</t>
  </si>
  <si>
    <t>p (proporción) = eventos / n [p1, p2 y p"media"]</t>
  </si>
  <si>
    <t>q = (1-p)</t>
  </si>
  <si>
    <t>Varianza= S^2= p.q</t>
  </si>
  <si>
    <t>EE (proporción) = Raiz (p.q/n)</t>
  </si>
  <si>
    <t>Proporción</t>
  </si>
  <si>
    <t>Método de Wald</t>
  </si>
  <si>
    <r>
      <t xml:space="preserve">MÉTODO DE NEWCOMBE-WILSON: </t>
    </r>
    <r>
      <rPr>
        <sz val="10"/>
        <rFont val="Calibri"/>
        <family val="2"/>
        <scheme val="minor"/>
      </rPr>
      <t>Que puede utilizarse sin necesidad de estar pendientes del tamaño del amuestra o de proporciones cuyo p &lt;5 / n. Por ello puede utilizarse para las excepciones anteriores y para todas todas</t>
    </r>
  </si>
  <si>
    <r>
      <t xml:space="preserve">IC 95% = p </t>
    </r>
    <r>
      <rPr>
        <b/>
        <sz val="12"/>
        <color rgb="FF000000"/>
        <rFont val="+mn-ea"/>
      </rPr>
      <t>±</t>
    </r>
    <r>
      <rPr>
        <b/>
        <sz val="12"/>
        <color rgb="FF000000"/>
        <rFont val="Trebuchet MS"/>
        <family val="2"/>
      </rPr>
      <t xml:space="preserve"> Z x Raíz [p*(1-p) / n)]</t>
    </r>
  </si>
  <si>
    <t>Método de Newccombe-Wilson</t>
  </si>
  <si>
    <t>MÉTODO DE WALD: Llamamos a la proporción poblacional: "pi".  Pues bien, "pi" pertenece a p +- Zα/2 * EE de la proporción</t>
  </si>
  <si>
    <t>Z α/2</t>
  </si>
  <si>
    <t>;</t>
  </si>
  <si>
    <t>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</si>
</sst>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0.0%"/>
    <numFmt numFmtId="165" formatCode="_-* #,##0.000000\ _€_-;\-* #,##0.000000\ _€_-;_-* &quot;-&quot;??\ _€_-;_-@_-"/>
    <numFmt numFmtId="166" formatCode="_-* #,##0.000\ _€_-;\-* #,##0.00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rgb="FF000000"/>
      <name val="+mn-ea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right"/>
    </xf>
    <xf numFmtId="43" fontId="5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0" fontId="4" fillId="0" borderId="0" xfId="2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center"/>
    </xf>
    <xf numFmtId="43" fontId="4" fillId="0" borderId="0" xfId="1" applyFont="1" applyFill="1" applyBorder="1" applyAlignment="1"/>
    <xf numFmtId="0" fontId="6" fillId="0" borderId="0" xfId="0" applyFont="1"/>
    <xf numFmtId="0" fontId="2" fillId="0" borderId="0" xfId="0" applyFont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4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distributed"/>
    </xf>
    <xf numFmtId="1" fontId="9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/>
    <xf numFmtId="0" fontId="2" fillId="0" borderId="6" xfId="0" applyFont="1" applyFill="1" applyBorder="1"/>
    <xf numFmtId="49" fontId="2" fillId="0" borderId="8" xfId="0" applyNumberFormat="1" applyFont="1" applyFill="1" applyBorder="1"/>
    <xf numFmtId="9" fontId="2" fillId="4" borderId="3" xfId="2" applyFont="1" applyFill="1" applyBorder="1" applyAlignment="1">
      <alignment horizontal="center" vertical="center"/>
    </xf>
    <xf numFmtId="164" fontId="2" fillId="4" borderId="3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168" fontId="2" fillId="0" borderId="0" xfId="0" applyNumberFormat="1" applyFont="1" applyFill="1"/>
    <xf numFmtId="10" fontId="2" fillId="0" borderId="1" xfId="2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2" fillId="0" borderId="0" xfId="0" applyNumberFormat="1" applyFont="1" applyFill="1" applyBorder="1"/>
    <xf numFmtId="49" fontId="2" fillId="0" borderId="3" xfId="0" applyNumberFormat="1" applyFont="1" applyFill="1" applyBorder="1" applyAlignment="1">
      <alignment vertical="center"/>
    </xf>
    <xf numFmtId="9" fontId="2" fillId="0" borderId="4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distributed"/>
    </xf>
    <xf numFmtId="0" fontId="12" fillId="0" borderId="0" xfId="0" applyFont="1" applyAlignment="1">
      <alignment horizontal="left" vertical="center" readingOrder="1"/>
    </xf>
    <xf numFmtId="164" fontId="2" fillId="0" borderId="4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2" borderId="1" xfId="2" applyNumberFormat="1" applyFont="1" applyFill="1" applyBorder="1" applyAlignment="1"/>
    <xf numFmtId="49" fontId="2" fillId="0" borderId="11" xfId="0" applyNumberFormat="1" applyFont="1" applyFill="1" applyBorder="1"/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7" xfId="0" applyFont="1" applyFill="1" applyBorder="1"/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169" fontId="2" fillId="0" borderId="1" xfId="0" applyNumberFormat="1" applyFont="1" applyFill="1" applyBorder="1" applyAlignment="1">
      <alignment horizontal="center"/>
    </xf>
    <xf numFmtId="10" fontId="2" fillId="0" borderId="1" xfId="2" applyNumberFormat="1" applyFont="1" applyFill="1" applyBorder="1" applyAlignment="1"/>
    <xf numFmtId="49" fontId="2" fillId="0" borderId="6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CCFF"/>
      <color rgb="FFFFFF99"/>
      <color rgb="FFCCFFFF"/>
      <color rgb="FF99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57"/>
  <sheetViews>
    <sheetView zoomScale="115" zoomScaleNormal="115" workbookViewId="0">
      <selection activeCell="D5" sqref="D5"/>
    </sheetView>
  </sheetViews>
  <sheetFormatPr baseColWidth="10" defaultRowHeight="12.75"/>
  <cols>
    <col min="1" max="1" width="1.5703125" style="1" customWidth="1"/>
    <col min="2" max="2" width="18" style="1" customWidth="1"/>
    <col min="3" max="3" width="21.28515625" style="1" customWidth="1"/>
    <col min="4" max="4" width="31.42578125" style="1" customWidth="1"/>
    <col min="5" max="5" width="22.5703125" style="1" customWidth="1"/>
    <col min="6" max="6" width="19" style="1" customWidth="1"/>
    <col min="7" max="7" width="15.42578125" style="1" customWidth="1"/>
    <col min="8" max="8" width="11.85546875" style="1" customWidth="1"/>
    <col min="9" max="9" width="9.85546875" style="1" customWidth="1"/>
    <col min="10" max="10" width="13.42578125" style="1" customWidth="1"/>
    <col min="11" max="11" width="11.85546875" style="1" customWidth="1"/>
    <col min="12" max="12" width="12.7109375" style="1" bestFit="1" customWidth="1"/>
    <col min="13" max="16" width="11.42578125" style="1"/>
    <col min="17" max="17" width="12.28515625" style="1" bestFit="1" customWidth="1"/>
    <col min="18" max="256" width="11.42578125" style="1"/>
    <col min="257" max="257" width="15" style="1" customWidth="1"/>
    <col min="258" max="258" width="18" style="1" customWidth="1"/>
    <col min="259" max="259" width="21" style="1" customWidth="1"/>
    <col min="260" max="260" width="20.5703125" style="1" customWidth="1"/>
    <col min="261" max="261" width="22.5703125" style="1" customWidth="1"/>
    <col min="262" max="262" width="19" style="1" customWidth="1"/>
    <col min="263" max="263" width="15.42578125" style="1" customWidth="1"/>
    <col min="264" max="264" width="11.85546875" style="1" customWidth="1"/>
    <col min="265" max="265" width="9.85546875" style="1" customWidth="1"/>
    <col min="266" max="266" width="13.42578125" style="1" customWidth="1"/>
    <col min="267" max="267" width="11.85546875" style="1" customWidth="1"/>
    <col min="268" max="268" width="12.7109375" style="1" bestFit="1" customWidth="1"/>
    <col min="269" max="272" width="11.42578125" style="1"/>
    <col min="273" max="273" width="12.28515625" style="1" bestFit="1" customWidth="1"/>
    <col min="274" max="512" width="11.42578125" style="1"/>
    <col min="513" max="513" width="15" style="1" customWidth="1"/>
    <col min="514" max="514" width="18" style="1" customWidth="1"/>
    <col min="515" max="515" width="21" style="1" customWidth="1"/>
    <col min="516" max="516" width="20.5703125" style="1" customWidth="1"/>
    <col min="517" max="517" width="22.5703125" style="1" customWidth="1"/>
    <col min="518" max="518" width="19" style="1" customWidth="1"/>
    <col min="519" max="519" width="15.42578125" style="1" customWidth="1"/>
    <col min="520" max="520" width="11.85546875" style="1" customWidth="1"/>
    <col min="521" max="521" width="9.85546875" style="1" customWidth="1"/>
    <col min="522" max="522" width="13.42578125" style="1" customWidth="1"/>
    <col min="523" max="523" width="11.85546875" style="1" customWidth="1"/>
    <col min="524" max="524" width="12.7109375" style="1" bestFit="1" customWidth="1"/>
    <col min="525" max="528" width="11.42578125" style="1"/>
    <col min="529" max="529" width="12.28515625" style="1" bestFit="1" customWidth="1"/>
    <col min="530" max="768" width="11.42578125" style="1"/>
    <col min="769" max="769" width="15" style="1" customWidth="1"/>
    <col min="770" max="770" width="18" style="1" customWidth="1"/>
    <col min="771" max="771" width="21" style="1" customWidth="1"/>
    <col min="772" max="772" width="20.5703125" style="1" customWidth="1"/>
    <col min="773" max="773" width="22.5703125" style="1" customWidth="1"/>
    <col min="774" max="774" width="19" style="1" customWidth="1"/>
    <col min="775" max="775" width="15.42578125" style="1" customWidth="1"/>
    <col min="776" max="776" width="11.85546875" style="1" customWidth="1"/>
    <col min="777" max="777" width="9.85546875" style="1" customWidth="1"/>
    <col min="778" max="778" width="13.42578125" style="1" customWidth="1"/>
    <col min="779" max="779" width="11.85546875" style="1" customWidth="1"/>
    <col min="780" max="780" width="12.7109375" style="1" bestFit="1" customWidth="1"/>
    <col min="781" max="784" width="11.42578125" style="1"/>
    <col min="785" max="785" width="12.28515625" style="1" bestFit="1" customWidth="1"/>
    <col min="786" max="1024" width="11.42578125" style="1"/>
    <col min="1025" max="1025" width="15" style="1" customWidth="1"/>
    <col min="1026" max="1026" width="18" style="1" customWidth="1"/>
    <col min="1027" max="1027" width="21" style="1" customWidth="1"/>
    <col min="1028" max="1028" width="20.5703125" style="1" customWidth="1"/>
    <col min="1029" max="1029" width="22.5703125" style="1" customWidth="1"/>
    <col min="1030" max="1030" width="19" style="1" customWidth="1"/>
    <col min="1031" max="1031" width="15.42578125" style="1" customWidth="1"/>
    <col min="1032" max="1032" width="11.85546875" style="1" customWidth="1"/>
    <col min="1033" max="1033" width="9.85546875" style="1" customWidth="1"/>
    <col min="1034" max="1034" width="13.42578125" style="1" customWidth="1"/>
    <col min="1035" max="1035" width="11.85546875" style="1" customWidth="1"/>
    <col min="1036" max="1036" width="12.7109375" style="1" bestFit="1" customWidth="1"/>
    <col min="1037" max="1040" width="11.42578125" style="1"/>
    <col min="1041" max="1041" width="12.28515625" style="1" bestFit="1" customWidth="1"/>
    <col min="1042" max="1280" width="11.42578125" style="1"/>
    <col min="1281" max="1281" width="15" style="1" customWidth="1"/>
    <col min="1282" max="1282" width="18" style="1" customWidth="1"/>
    <col min="1283" max="1283" width="21" style="1" customWidth="1"/>
    <col min="1284" max="1284" width="20.5703125" style="1" customWidth="1"/>
    <col min="1285" max="1285" width="22.5703125" style="1" customWidth="1"/>
    <col min="1286" max="1286" width="19" style="1" customWidth="1"/>
    <col min="1287" max="1287" width="15.42578125" style="1" customWidth="1"/>
    <col min="1288" max="1288" width="11.85546875" style="1" customWidth="1"/>
    <col min="1289" max="1289" width="9.85546875" style="1" customWidth="1"/>
    <col min="1290" max="1290" width="13.42578125" style="1" customWidth="1"/>
    <col min="1291" max="1291" width="11.85546875" style="1" customWidth="1"/>
    <col min="1292" max="1292" width="12.7109375" style="1" bestFit="1" customWidth="1"/>
    <col min="1293" max="1296" width="11.42578125" style="1"/>
    <col min="1297" max="1297" width="12.28515625" style="1" bestFit="1" customWidth="1"/>
    <col min="1298" max="1536" width="11.42578125" style="1"/>
    <col min="1537" max="1537" width="15" style="1" customWidth="1"/>
    <col min="1538" max="1538" width="18" style="1" customWidth="1"/>
    <col min="1539" max="1539" width="21" style="1" customWidth="1"/>
    <col min="1540" max="1540" width="20.5703125" style="1" customWidth="1"/>
    <col min="1541" max="1541" width="22.5703125" style="1" customWidth="1"/>
    <col min="1542" max="1542" width="19" style="1" customWidth="1"/>
    <col min="1543" max="1543" width="15.42578125" style="1" customWidth="1"/>
    <col min="1544" max="1544" width="11.85546875" style="1" customWidth="1"/>
    <col min="1545" max="1545" width="9.85546875" style="1" customWidth="1"/>
    <col min="1546" max="1546" width="13.42578125" style="1" customWidth="1"/>
    <col min="1547" max="1547" width="11.85546875" style="1" customWidth="1"/>
    <col min="1548" max="1548" width="12.7109375" style="1" bestFit="1" customWidth="1"/>
    <col min="1549" max="1552" width="11.42578125" style="1"/>
    <col min="1553" max="1553" width="12.28515625" style="1" bestFit="1" customWidth="1"/>
    <col min="1554" max="1792" width="11.42578125" style="1"/>
    <col min="1793" max="1793" width="15" style="1" customWidth="1"/>
    <col min="1794" max="1794" width="18" style="1" customWidth="1"/>
    <col min="1795" max="1795" width="21" style="1" customWidth="1"/>
    <col min="1796" max="1796" width="20.5703125" style="1" customWidth="1"/>
    <col min="1797" max="1797" width="22.5703125" style="1" customWidth="1"/>
    <col min="1798" max="1798" width="19" style="1" customWidth="1"/>
    <col min="1799" max="1799" width="15.42578125" style="1" customWidth="1"/>
    <col min="1800" max="1800" width="11.85546875" style="1" customWidth="1"/>
    <col min="1801" max="1801" width="9.85546875" style="1" customWidth="1"/>
    <col min="1802" max="1802" width="13.42578125" style="1" customWidth="1"/>
    <col min="1803" max="1803" width="11.85546875" style="1" customWidth="1"/>
    <col min="1804" max="1804" width="12.7109375" style="1" bestFit="1" customWidth="1"/>
    <col min="1805" max="1808" width="11.42578125" style="1"/>
    <col min="1809" max="1809" width="12.28515625" style="1" bestFit="1" customWidth="1"/>
    <col min="1810" max="2048" width="11.42578125" style="1"/>
    <col min="2049" max="2049" width="15" style="1" customWidth="1"/>
    <col min="2050" max="2050" width="18" style="1" customWidth="1"/>
    <col min="2051" max="2051" width="21" style="1" customWidth="1"/>
    <col min="2052" max="2052" width="20.5703125" style="1" customWidth="1"/>
    <col min="2053" max="2053" width="22.5703125" style="1" customWidth="1"/>
    <col min="2054" max="2054" width="19" style="1" customWidth="1"/>
    <col min="2055" max="2055" width="15.42578125" style="1" customWidth="1"/>
    <col min="2056" max="2056" width="11.85546875" style="1" customWidth="1"/>
    <col min="2057" max="2057" width="9.85546875" style="1" customWidth="1"/>
    <col min="2058" max="2058" width="13.42578125" style="1" customWidth="1"/>
    <col min="2059" max="2059" width="11.85546875" style="1" customWidth="1"/>
    <col min="2060" max="2060" width="12.7109375" style="1" bestFit="1" customWidth="1"/>
    <col min="2061" max="2064" width="11.42578125" style="1"/>
    <col min="2065" max="2065" width="12.28515625" style="1" bestFit="1" customWidth="1"/>
    <col min="2066" max="2304" width="11.42578125" style="1"/>
    <col min="2305" max="2305" width="15" style="1" customWidth="1"/>
    <col min="2306" max="2306" width="18" style="1" customWidth="1"/>
    <col min="2307" max="2307" width="21" style="1" customWidth="1"/>
    <col min="2308" max="2308" width="20.5703125" style="1" customWidth="1"/>
    <col min="2309" max="2309" width="22.5703125" style="1" customWidth="1"/>
    <col min="2310" max="2310" width="19" style="1" customWidth="1"/>
    <col min="2311" max="2311" width="15.42578125" style="1" customWidth="1"/>
    <col min="2312" max="2312" width="11.85546875" style="1" customWidth="1"/>
    <col min="2313" max="2313" width="9.85546875" style="1" customWidth="1"/>
    <col min="2314" max="2314" width="13.42578125" style="1" customWidth="1"/>
    <col min="2315" max="2315" width="11.85546875" style="1" customWidth="1"/>
    <col min="2316" max="2316" width="12.7109375" style="1" bestFit="1" customWidth="1"/>
    <col min="2317" max="2320" width="11.42578125" style="1"/>
    <col min="2321" max="2321" width="12.28515625" style="1" bestFit="1" customWidth="1"/>
    <col min="2322" max="2560" width="11.42578125" style="1"/>
    <col min="2561" max="2561" width="15" style="1" customWidth="1"/>
    <col min="2562" max="2562" width="18" style="1" customWidth="1"/>
    <col min="2563" max="2563" width="21" style="1" customWidth="1"/>
    <col min="2564" max="2564" width="20.5703125" style="1" customWidth="1"/>
    <col min="2565" max="2565" width="22.5703125" style="1" customWidth="1"/>
    <col min="2566" max="2566" width="19" style="1" customWidth="1"/>
    <col min="2567" max="2567" width="15.42578125" style="1" customWidth="1"/>
    <col min="2568" max="2568" width="11.85546875" style="1" customWidth="1"/>
    <col min="2569" max="2569" width="9.85546875" style="1" customWidth="1"/>
    <col min="2570" max="2570" width="13.42578125" style="1" customWidth="1"/>
    <col min="2571" max="2571" width="11.85546875" style="1" customWidth="1"/>
    <col min="2572" max="2572" width="12.7109375" style="1" bestFit="1" customWidth="1"/>
    <col min="2573" max="2576" width="11.42578125" style="1"/>
    <col min="2577" max="2577" width="12.28515625" style="1" bestFit="1" customWidth="1"/>
    <col min="2578" max="2816" width="11.42578125" style="1"/>
    <col min="2817" max="2817" width="15" style="1" customWidth="1"/>
    <col min="2818" max="2818" width="18" style="1" customWidth="1"/>
    <col min="2819" max="2819" width="21" style="1" customWidth="1"/>
    <col min="2820" max="2820" width="20.5703125" style="1" customWidth="1"/>
    <col min="2821" max="2821" width="22.5703125" style="1" customWidth="1"/>
    <col min="2822" max="2822" width="19" style="1" customWidth="1"/>
    <col min="2823" max="2823" width="15.42578125" style="1" customWidth="1"/>
    <col min="2824" max="2824" width="11.85546875" style="1" customWidth="1"/>
    <col min="2825" max="2825" width="9.85546875" style="1" customWidth="1"/>
    <col min="2826" max="2826" width="13.42578125" style="1" customWidth="1"/>
    <col min="2827" max="2827" width="11.85546875" style="1" customWidth="1"/>
    <col min="2828" max="2828" width="12.7109375" style="1" bestFit="1" customWidth="1"/>
    <col min="2829" max="2832" width="11.42578125" style="1"/>
    <col min="2833" max="2833" width="12.28515625" style="1" bestFit="1" customWidth="1"/>
    <col min="2834" max="3072" width="11.42578125" style="1"/>
    <col min="3073" max="3073" width="15" style="1" customWidth="1"/>
    <col min="3074" max="3074" width="18" style="1" customWidth="1"/>
    <col min="3075" max="3075" width="21" style="1" customWidth="1"/>
    <col min="3076" max="3076" width="20.5703125" style="1" customWidth="1"/>
    <col min="3077" max="3077" width="22.5703125" style="1" customWidth="1"/>
    <col min="3078" max="3078" width="19" style="1" customWidth="1"/>
    <col min="3079" max="3079" width="15.42578125" style="1" customWidth="1"/>
    <col min="3080" max="3080" width="11.85546875" style="1" customWidth="1"/>
    <col min="3081" max="3081" width="9.85546875" style="1" customWidth="1"/>
    <col min="3082" max="3082" width="13.42578125" style="1" customWidth="1"/>
    <col min="3083" max="3083" width="11.85546875" style="1" customWidth="1"/>
    <col min="3084" max="3084" width="12.7109375" style="1" bestFit="1" customWidth="1"/>
    <col min="3085" max="3088" width="11.42578125" style="1"/>
    <col min="3089" max="3089" width="12.28515625" style="1" bestFit="1" customWidth="1"/>
    <col min="3090" max="3328" width="11.42578125" style="1"/>
    <col min="3329" max="3329" width="15" style="1" customWidth="1"/>
    <col min="3330" max="3330" width="18" style="1" customWidth="1"/>
    <col min="3331" max="3331" width="21" style="1" customWidth="1"/>
    <col min="3332" max="3332" width="20.5703125" style="1" customWidth="1"/>
    <col min="3333" max="3333" width="22.5703125" style="1" customWidth="1"/>
    <col min="3334" max="3334" width="19" style="1" customWidth="1"/>
    <col min="3335" max="3335" width="15.42578125" style="1" customWidth="1"/>
    <col min="3336" max="3336" width="11.85546875" style="1" customWidth="1"/>
    <col min="3337" max="3337" width="9.85546875" style="1" customWidth="1"/>
    <col min="3338" max="3338" width="13.42578125" style="1" customWidth="1"/>
    <col min="3339" max="3339" width="11.85546875" style="1" customWidth="1"/>
    <col min="3340" max="3340" width="12.7109375" style="1" bestFit="1" customWidth="1"/>
    <col min="3341" max="3344" width="11.42578125" style="1"/>
    <col min="3345" max="3345" width="12.28515625" style="1" bestFit="1" customWidth="1"/>
    <col min="3346" max="3584" width="11.42578125" style="1"/>
    <col min="3585" max="3585" width="15" style="1" customWidth="1"/>
    <col min="3586" max="3586" width="18" style="1" customWidth="1"/>
    <col min="3587" max="3587" width="21" style="1" customWidth="1"/>
    <col min="3588" max="3588" width="20.5703125" style="1" customWidth="1"/>
    <col min="3589" max="3589" width="22.5703125" style="1" customWidth="1"/>
    <col min="3590" max="3590" width="19" style="1" customWidth="1"/>
    <col min="3591" max="3591" width="15.42578125" style="1" customWidth="1"/>
    <col min="3592" max="3592" width="11.85546875" style="1" customWidth="1"/>
    <col min="3593" max="3593" width="9.85546875" style="1" customWidth="1"/>
    <col min="3594" max="3594" width="13.42578125" style="1" customWidth="1"/>
    <col min="3595" max="3595" width="11.85546875" style="1" customWidth="1"/>
    <col min="3596" max="3596" width="12.7109375" style="1" bestFit="1" customWidth="1"/>
    <col min="3597" max="3600" width="11.42578125" style="1"/>
    <col min="3601" max="3601" width="12.28515625" style="1" bestFit="1" customWidth="1"/>
    <col min="3602" max="3840" width="11.42578125" style="1"/>
    <col min="3841" max="3841" width="15" style="1" customWidth="1"/>
    <col min="3842" max="3842" width="18" style="1" customWidth="1"/>
    <col min="3843" max="3843" width="21" style="1" customWidth="1"/>
    <col min="3844" max="3844" width="20.5703125" style="1" customWidth="1"/>
    <col min="3845" max="3845" width="22.5703125" style="1" customWidth="1"/>
    <col min="3846" max="3846" width="19" style="1" customWidth="1"/>
    <col min="3847" max="3847" width="15.42578125" style="1" customWidth="1"/>
    <col min="3848" max="3848" width="11.85546875" style="1" customWidth="1"/>
    <col min="3849" max="3849" width="9.85546875" style="1" customWidth="1"/>
    <col min="3850" max="3850" width="13.42578125" style="1" customWidth="1"/>
    <col min="3851" max="3851" width="11.85546875" style="1" customWidth="1"/>
    <col min="3852" max="3852" width="12.7109375" style="1" bestFit="1" customWidth="1"/>
    <col min="3853" max="3856" width="11.42578125" style="1"/>
    <col min="3857" max="3857" width="12.28515625" style="1" bestFit="1" customWidth="1"/>
    <col min="3858" max="4096" width="11.42578125" style="1"/>
    <col min="4097" max="4097" width="15" style="1" customWidth="1"/>
    <col min="4098" max="4098" width="18" style="1" customWidth="1"/>
    <col min="4099" max="4099" width="21" style="1" customWidth="1"/>
    <col min="4100" max="4100" width="20.5703125" style="1" customWidth="1"/>
    <col min="4101" max="4101" width="22.5703125" style="1" customWidth="1"/>
    <col min="4102" max="4102" width="19" style="1" customWidth="1"/>
    <col min="4103" max="4103" width="15.42578125" style="1" customWidth="1"/>
    <col min="4104" max="4104" width="11.85546875" style="1" customWidth="1"/>
    <col min="4105" max="4105" width="9.85546875" style="1" customWidth="1"/>
    <col min="4106" max="4106" width="13.42578125" style="1" customWidth="1"/>
    <col min="4107" max="4107" width="11.85546875" style="1" customWidth="1"/>
    <col min="4108" max="4108" width="12.7109375" style="1" bestFit="1" customWidth="1"/>
    <col min="4109" max="4112" width="11.42578125" style="1"/>
    <col min="4113" max="4113" width="12.28515625" style="1" bestFit="1" customWidth="1"/>
    <col min="4114" max="4352" width="11.42578125" style="1"/>
    <col min="4353" max="4353" width="15" style="1" customWidth="1"/>
    <col min="4354" max="4354" width="18" style="1" customWidth="1"/>
    <col min="4355" max="4355" width="21" style="1" customWidth="1"/>
    <col min="4356" max="4356" width="20.5703125" style="1" customWidth="1"/>
    <col min="4357" max="4357" width="22.5703125" style="1" customWidth="1"/>
    <col min="4358" max="4358" width="19" style="1" customWidth="1"/>
    <col min="4359" max="4359" width="15.42578125" style="1" customWidth="1"/>
    <col min="4360" max="4360" width="11.85546875" style="1" customWidth="1"/>
    <col min="4361" max="4361" width="9.85546875" style="1" customWidth="1"/>
    <col min="4362" max="4362" width="13.42578125" style="1" customWidth="1"/>
    <col min="4363" max="4363" width="11.85546875" style="1" customWidth="1"/>
    <col min="4364" max="4364" width="12.7109375" style="1" bestFit="1" customWidth="1"/>
    <col min="4365" max="4368" width="11.42578125" style="1"/>
    <col min="4369" max="4369" width="12.28515625" style="1" bestFit="1" customWidth="1"/>
    <col min="4370" max="4608" width="11.42578125" style="1"/>
    <col min="4609" max="4609" width="15" style="1" customWidth="1"/>
    <col min="4610" max="4610" width="18" style="1" customWidth="1"/>
    <col min="4611" max="4611" width="21" style="1" customWidth="1"/>
    <col min="4612" max="4612" width="20.5703125" style="1" customWidth="1"/>
    <col min="4613" max="4613" width="22.5703125" style="1" customWidth="1"/>
    <col min="4614" max="4614" width="19" style="1" customWidth="1"/>
    <col min="4615" max="4615" width="15.42578125" style="1" customWidth="1"/>
    <col min="4616" max="4616" width="11.85546875" style="1" customWidth="1"/>
    <col min="4617" max="4617" width="9.85546875" style="1" customWidth="1"/>
    <col min="4618" max="4618" width="13.42578125" style="1" customWidth="1"/>
    <col min="4619" max="4619" width="11.85546875" style="1" customWidth="1"/>
    <col min="4620" max="4620" width="12.7109375" style="1" bestFit="1" customWidth="1"/>
    <col min="4621" max="4624" width="11.42578125" style="1"/>
    <col min="4625" max="4625" width="12.28515625" style="1" bestFit="1" customWidth="1"/>
    <col min="4626" max="4864" width="11.42578125" style="1"/>
    <col min="4865" max="4865" width="15" style="1" customWidth="1"/>
    <col min="4866" max="4866" width="18" style="1" customWidth="1"/>
    <col min="4867" max="4867" width="21" style="1" customWidth="1"/>
    <col min="4868" max="4868" width="20.5703125" style="1" customWidth="1"/>
    <col min="4869" max="4869" width="22.5703125" style="1" customWidth="1"/>
    <col min="4870" max="4870" width="19" style="1" customWidth="1"/>
    <col min="4871" max="4871" width="15.42578125" style="1" customWidth="1"/>
    <col min="4872" max="4872" width="11.85546875" style="1" customWidth="1"/>
    <col min="4873" max="4873" width="9.85546875" style="1" customWidth="1"/>
    <col min="4874" max="4874" width="13.42578125" style="1" customWidth="1"/>
    <col min="4875" max="4875" width="11.85546875" style="1" customWidth="1"/>
    <col min="4876" max="4876" width="12.7109375" style="1" bestFit="1" customWidth="1"/>
    <col min="4877" max="4880" width="11.42578125" style="1"/>
    <col min="4881" max="4881" width="12.28515625" style="1" bestFit="1" customWidth="1"/>
    <col min="4882" max="5120" width="11.42578125" style="1"/>
    <col min="5121" max="5121" width="15" style="1" customWidth="1"/>
    <col min="5122" max="5122" width="18" style="1" customWidth="1"/>
    <col min="5123" max="5123" width="21" style="1" customWidth="1"/>
    <col min="5124" max="5124" width="20.5703125" style="1" customWidth="1"/>
    <col min="5125" max="5125" width="22.5703125" style="1" customWidth="1"/>
    <col min="5126" max="5126" width="19" style="1" customWidth="1"/>
    <col min="5127" max="5127" width="15.42578125" style="1" customWidth="1"/>
    <col min="5128" max="5128" width="11.85546875" style="1" customWidth="1"/>
    <col min="5129" max="5129" width="9.85546875" style="1" customWidth="1"/>
    <col min="5130" max="5130" width="13.42578125" style="1" customWidth="1"/>
    <col min="5131" max="5131" width="11.85546875" style="1" customWidth="1"/>
    <col min="5132" max="5132" width="12.7109375" style="1" bestFit="1" customWidth="1"/>
    <col min="5133" max="5136" width="11.42578125" style="1"/>
    <col min="5137" max="5137" width="12.28515625" style="1" bestFit="1" customWidth="1"/>
    <col min="5138" max="5376" width="11.42578125" style="1"/>
    <col min="5377" max="5377" width="15" style="1" customWidth="1"/>
    <col min="5378" max="5378" width="18" style="1" customWidth="1"/>
    <col min="5379" max="5379" width="21" style="1" customWidth="1"/>
    <col min="5380" max="5380" width="20.5703125" style="1" customWidth="1"/>
    <col min="5381" max="5381" width="22.5703125" style="1" customWidth="1"/>
    <col min="5382" max="5382" width="19" style="1" customWidth="1"/>
    <col min="5383" max="5383" width="15.42578125" style="1" customWidth="1"/>
    <col min="5384" max="5384" width="11.85546875" style="1" customWidth="1"/>
    <col min="5385" max="5385" width="9.85546875" style="1" customWidth="1"/>
    <col min="5386" max="5386" width="13.42578125" style="1" customWidth="1"/>
    <col min="5387" max="5387" width="11.85546875" style="1" customWidth="1"/>
    <col min="5388" max="5388" width="12.7109375" style="1" bestFit="1" customWidth="1"/>
    <col min="5389" max="5392" width="11.42578125" style="1"/>
    <col min="5393" max="5393" width="12.28515625" style="1" bestFit="1" customWidth="1"/>
    <col min="5394" max="5632" width="11.42578125" style="1"/>
    <col min="5633" max="5633" width="15" style="1" customWidth="1"/>
    <col min="5634" max="5634" width="18" style="1" customWidth="1"/>
    <col min="5635" max="5635" width="21" style="1" customWidth="1"/>
    <col min="5636" max="5636" width="20.5703125" style="1" customWidth="1"/>
    <col min="5637" max="5637" width="22.5703125" style="1" customWidth="1"/>
    <col min="5638" max="5638" width="19" style="1" customWidth="1"/>
    <col min="5639" max="5639" width="15.42578125" style="1" customWidth="1"/>
    <col min="5640" max="5640" width="11.85546875" style="1" customWidth="1"/>
    <col min="5641" max="5641" width="9.85546875" style="1" customWidth="1"/>
    <col min="5642" max="5642" width="13.42578125" style="1" customWidth="1"/>
    <col min="5643" max="5643" width="11.85546875" style="1" customWidth="1"/>
    <col min="5644" max="5644" width="12.7109375" style="1" bestFit="1" customWidth="1"/>
    <col min="5645" max="5648" width="11.42578125" style="1"/>
    <col min="5649" max="5649" width="12.28515625" style="1" bestFit="1" customWidth="1"/>
    <col min="5650" max="5888" width="11.42578125" style="1"/>
    <col min="5889" max="5889" width="15" style="1" customWidth="1"/>
    <col min="5890" max="5890" width="18" style="1" customWidth="1"/>
    <col min="5891" max="5891" width="21" style="1" customWidth="1"/>
    <col min="5892" max="5892" width="20.5703125" style="1" customWidth="1"/>
    <col min="5893" max="5893" width="22.5703125" style="1" customWidth="1"/>
    <col min="5894" max="5894" width="19" style="1" customWidth="1"/>
    <col min="5895" max="5895" width="15.42578125" style="1" customWidth="1"/>
    <col min="5896" max="5896" width="11.85546875" style="1" customWidth="1"/>
    <col min="5897" max="5897" width="9.85546875" style="1" customWidth="1"/>
    <col min="5898" max="5898" width="13.42578125" style="1" customWidth="1"/>
    <col min="5899" max="5899" width="11.85546875" style="1" customWidth="1"/>
    <col min="5900" max="5900" width="12.7109375" style="1" bestFit="1" customWidth="1"/>
    <col min="5901" max="5904" width="11.42578125" style="1"/>
    <col min="5905" max="5905" width="12.28515625" style="1" bestFit="1" customWidth="1"/>
    <col min="5906" max="6144" width="11.42578125" style="1"/>
    <col min="6145" max="6145" width="15" style="1" customWidth="1"/>
    <col min="6146" max="6146" width="18" style="1" customWidth="1"/>
    <col min="6147" max="6147" width="21" style="1" customWidth="1"/>
    <col min="6148" max="6148" width="20.5703125" style="1" customWidth="1"/>
    <col min="6149" max="6149" width="22.5703125" style="1" customWidth="1"/>
    <col min="6150" max="6150" width="19" style="1" customWidth="1"/>
    <col min="6151" max="6151" width="15.42578125" style="1" customWidth="1"/>
    <col min="6152" max="6152" width="11.85546875" style="1" customWidth="1"/>
    <col min="6153" max="6153" width="9.85546875" style="1" customWidth="1"/>
    <col min="6154" max="6154" width="13.42578125" style="1" customWidth="1"/>
    <col min="6155" max="6155" width="11.85546875" style="1" customWidth="1"/>
    <col min="6156" max="6156" width="12.7109375" style="1" bestFit="1" customWidth="1"/>
    <col min="6157" max="6160" width="11.42578125" style="1"/>
    <col min="6161" max="6161" width="12.28515625" style="1" bestFit="1" customWidth="1"/>
    <col min="6162" max="6400" width="11.42578125" style="1"/>
    <col min="6401" max="6401" width="15" style="1" customWidth="1"/>
    <col min="6402" max="6402" width="18" style="1" customWidth="1"/>
    <col min="6403" max="6403" width="21" style="1" customWidth="1"/>
    <col min="6404" max="6404" width="20.5703125" style="1" customWidth="1"/>
    <col min="6405" max="6405" width="22.5703125" style="1" customWidth="1"/>
    <col min="6406" max="6406" width="19" style="1" customWidth="1"/>
    <col min="6407" max="6407" width="15.42578125" style="1" customWidth="1"/>
    <col min="6408" max="6408" width="11.85546875" style="1" customWidth="1"/>
    <col min="6409" max="6409" width="9.85546875" style="1" customWidth="1"/>
    <col min="6410" max="6410" width="13.42578125" style="1" customWidth="1"/>
    <col min="6411" max="6411" width="11.85546875" style="1" customWidth="1"/>
    <col min="6412" max="6412" width="12.7109375" style="1" bestFit="1" customWidth="1"/>
    <col min="6413" max="6416" width="11.42578125" style="1"/>
    <col min="6417" max="6417" width="12.28515625" style="1" bestFit="1" customWidth="1"/>
    <col min="6418" max="6656" width="11.42578125" style="1"/>
    <col min="6657" max="6657" width="15" style="1" customWidth="1"/>
    <col min="6658" max="6658" width="18" style="1" customWidth="1"/>
    <col min="6659" max="6659" width="21" style="1" customWidth="1"/>
    <col min="6660" max="6660" width="20.5703125" style="1" customWidth="1"/>
    <col min="6661" max="6661" width="22.5703125" style="1" customWidth="1"/>
    <col min="6662" max="6662" width="19" style="1" customWidth="1"/>
    <col min="6663" max="6663" width="15.42578125" style="1" customWidth="1"/>
    <col min="6664" max="6664" width="11.85546875" style="1" customWidth="1"/>
    <col min="6665" max="6665" width="9.85546875" style="1" customWidth="1"/>
    <col min="6666" max="6666" width="13.42578125" style="1" customWidth="1"/>
    <col min="6667" max="6667" width="11.85546875" style="1" customWidth="1"/>
    <col min="6668" max="6668" width="12.7109375" style="1" bestFit="1" customWidth="1"/>
    <col min="6669" max="6672" width="11.42578125" style="1"/>
    <col min="6673" max="6673" width="12.28515625" style="1" bestFit="1" customWidth="1"/>
    <col min="6674" max="6912" width="11.42578125" style="1"/>
    <col min="6913" max="6913" width="15" style="1" customWidth="1"/>
    <col min="6914" max="6914" width="18" style="1" customWidth="1"/>
    <col min="6915" max="6915" width="21" style="1" customWidth="1"/>
    <col min="6916" max="6916" width="20.5703125" style="1" customWidth="1"/>
    <col min="6917" max="6917" width="22.5703125" style="1" customWidth="1"/>
    <col min="6918" max="6918" width="19" style="1" customWidth="1"/>
    <col min="6919" max="6919" width="15.42578125" style="1" customWidth="1"/>
    <col min="6920" max="6920" width="11.85546875" style="1" customWidth="1"/>
    <col min="6921" max="6921" width="9.85546875" style="1" customWidth="1"/>
    <col min="6922" max="6922" width="13.42578125" style="1" customWidth="1"/>
    <col min="6923" max="6923" width="11.85546875" style="1" customWidth="1"/>
    <col min="6924" max="6924" width="12.7109375" style="1" bestFit="1" customWidth="1"/>
    <col min="6925" max="6928" width="11.42578125" style="1"/>
    <col min="6929" max="6929" width="12.28515625" style="1" bestFit="1" customWidth="1"/>
    <col min="6930" max="7168" width="11.42578125" style="1"/>
    <col min="7169" max="7169" width="15" style="1" customWidth="1"/>
    <col min="7170" max="7170" width="18" style="1" customWidth="1"/>
    <col min="7171" max="7171" width="21" style="1" customWidth="1"/>
    <col min="7172" max="7172" width="20.5703125" style="1" customWidth="1"/>
    <col min="7173" max="7173" width="22.5703125" style="1" customWidth="1"/>
    <col min="7174" max="7174" width="19" style="1" customWidth="1"/>
    <col min="7175" max="7175" width="15.42578125" style="1" customWidth="1"/>
    <col min="7176" max="7176" width="11.85546875" style="1" customWidth="1"/>
    <col min="7177" max="7177" width="9.85546875" style="1" customWidth="1"/>
    <col min="7178" max="7178" width="13.42578125" style="1" customWidth="1"/>
    <col min="7179" max="7179" width="11.85546875" style="1" customWidth="1"/>
    <col min="7180" max="7180" width="12.7109375" style="1" bestFit="1" customWidth="1"/>
    <col min="7181" max="7184" width="11.42578125" style="1"/>
    <col min="7185" max="7185" width="12.28515625" style="1" bestFit="1" customWidth="1"/>
    <col min="7186" max="7424" width="11.42578125" style="1"/>
    <col min="7425" max="7425" width="15" style="1" customWidth="1"/>
    <col min="7426" max="7426" width="18" style="1" customWidth="1"/>
    <col min="7427" max="7427" width="21" style="1" customWidth="1"/>
    <col min="7428" max="7428" width="20.5703125" style="1" customWidth="1"/>
    <col min="7429" max="7429" width="22.5703125" style="1" customWidth="1"/>
    <col min="7430" max="7430" width="19" style="1" customWidth="1"/>
    <col min="7431" max="7431" width="15.42578125" style="1" customWidth="1"/>
    <col min="7432" max="7432" width="11.85546875" style="1" customWidth="1"/>
    <col min="7433" max="7433" width="9.85546875" style="1" customWidth="1"/>
    <col min="7434" max="7434" width="13.42578125" style="1" customWidth="1"/>
    <col min="7435" max="7435" width="11.85546875" style="1" customWidth="1"/>
    <col min="7436" max="7436" width="12.7109375" style="1" bestFit="1" customWidth="1"/>
    <col min="7437" max="7440" width="11.42578125" style="1"/>
    <col min="7441" max="7441" width="12.28515625" style="1" bestFit="1" customWidth="1"/>
    <col min="7442" max="7680" width="11.42578125" style="1"/>
    <col min="7681" max="7681" width="15" style="1" customWidth="1"/>
    <col min="7682" max="7682" width="18" style="1" customWidth="1"/>
    <col min="7683" max="7683" width="21" style="1" customWidth="1"/>
    <col min="7684" max="7684" width="20.5703125" style="1" customWidth="1"/>
    <col min="7685" max="7685" width="22.5703125" style="1" customWidth="1"/>
    <col min="7686" max="7686" width="19" style="1" customWidth="1"/>
    <col min="7687" max="7687" width="15.42578125" style="1" customWidth="1"/>
    <col min="7688" max="7688" width="11.85546875" style="1" customWidth="1"/>
    <col min="7689" max="7689" width="9.85546875" style="1" customWidth="1"/>
    <col min="7690" max="7690" width="13.42578125" style="1" customWidth="1"/>
    <col min="7691" max="7691" width="11.85546875" style="1" customWidth="1"/>
    <col min="7692" max="7692" width="12.7109375" style="1" bestFit="1" customWidth="1"/>
    <col min="7693" max="7696" width="11.42578125" style="1"/>
    <col min="7697" max="7697" width="12.28515625" style="1" bestFit="1" customWidth="1"/>
    <col min="7698" max="7936" width="11.42578125" style="1"/>
    <col min="7937" max="7937" width="15" style="1" customWidth="1"/>
    <col min="7938" max="7938" width="18" style="1" customWidth="1"/>
    <col min="7939" max="7939" width="21" style="1" customWidth="1"/>
    <col min="7940" max="7940" width="20.5703125" style="1" customWidth="1"/>
    <col min="7941" max="7941" width="22.5703125" style="1" customWidth="1"/>
    <col min="7942" max="7942" width="19" style="1" customWidth="1"/>
    <col min="7943" max="7943" width="15.42578125" style="1" customWidth="1"/>
    <col min="7944" max="7944" width="11.85546875" style="1" customWidth="1"/>
    <col min="7945" max="7945" width="9.85546875" style="1" customWidth="1"/>
    <col min="7946" max="7946" width="13.42578125" style="1" customWidth="1"/>
    <col min="7947" max="7947" width="11.85546875" style="1" customWidth="1"/>
    <col min="7948" max="7948" width="12.7109375" style="1" bestFit="1" customWidth="1"/>
    <col min="7949" max="7952" width="11.42578125" style="1"/>
    <col min="7953" max="7953" width="12.28515625" style="1" bestFit="1" customWidth="1"/>
    <col min="7954" max="8192" width="11.42578125" style="1"/>
    <col min="8193" max="8193" width="15" style="1" customWidth="1"/>
    <col min="8194" max="8194" width="18" style="1" customWidth="1"/>
    <col min="8195" max="8195" width="21" style="1" customWidth="1"/>
    <col min="8196" max="8196" width="20.5703125" style="1" customWidth="1"/>
    <col min="8197" max="8197" width="22.5703125" style="1" customWidth="1"/>
    <col min="8198" max="8198" width="19" style="1" customWidth="1"/>
    <col min="8199" max="8199" width="15.42578125" style="1" customWidth="1"/>
    <col min="8200" max="8200" width="11.85546875" style="1" customWidth="1"/>
    <col min="8201" max="8201" width="9.85546875" style="1" customWidth="1"/>
    <col min="8202" max="8202" width="13.42578125" style="1" customWidth="1"/>
    <col min="8203" max="8203" width="11.85546875" style="1" customWidth="1"/>
    <col min="8204" max="8204" width="12.7109375" style="1" bestFit="1" customWidth="1"/>
    <col min="8205" max="8208" width="11.42578125" style="1"/>
    <col min="8209" max="8209" width="12.28515625" style="1" bestFit="1" customWidth="1"/>
    <col min="8210" max="8448" width="11.42578125" style="1"/>
    <col min="8449" max="8449" width="15" style="1" customWidth="1"/>
    <col min="8450" max="8450" width="18" style="1" customWidth="1"/>
    <col min="8451" max="8451" width="21" style="1" customWidth="1"/>
    <col min="8452" max="8452" width="20.5703125" style="1" customWidth="1"/>
    <col min="8453" max="8453" width="22.5703125" style="1" customWidth="1"/>
    <col min="8454" max="8454" width="19" style="1" customWidth="1"/>
    <col min="8455" max="8455" width="15.42578125" style="1" customWidth="1"/>
    <col min="8456" max="8456" width="11.85546875" style="1" customWidth="1"/>
    <col min="8457" max="8457" width="9.85546875" style="1" customWidth="1"/>
    <col min="8458" max="8458" width="13.42578125" style="1" customWidth="1"/>
    <col min="8459" max="8459" width="11.85546875" style="1" customWidth="1"/>
    <col min="8460" max="8460" width="12.7109375" style="1" bestFit="1" customWidth="1"/>
    <col min="8461" max="8464" width="11.42578125" style="1"/>
    <col min="8465" max="8465" width="12.28515625" style="1" bestFit="1" customWidth="1"/>
    <col min="8466" max="8704" width="11.42578125" style="1"/>
    <col min="8705" max="8705" width="15" style="1" customWidth="1"/>
    <col min="8706" max="8706" width="18" style="1" customWidth="1"/>
    <col min="8707" max="8707" width="21" style="1" customWidth="1"/>
    <col min="8708" max="8708" width="20.5703125" style="1" customWidth="1"/>
    <col min="8709" max="8709" width="22.5703125" style="1" customWidth="1"/>
    <col min="8710" max="8710" width="19" style="1" customWidth="1"/>
    <col min="8711" max="8711" width="15.42578125" style="1" customWidth="1"/>
    <col min="8712" max="8712" width="11.85546875" style="1" customWidth="1"/>
    <col min="8713" max="8713" width="9.85546875" style="1" customWidth="1"/>
    <col min="8714" max="8714" width="13.42578125" style="1" customWidth="1"/>
    <col min="8715" max="8715" width="11.85546875" style="1" customWidth="1"/>
    <col min="8716" max="8716" width="12.7109375" style="1" bestFit="1" customWidth="1"/>
    <col min="8717" max="8720" width="11.42578125" style="1"/>
    <col min="8721" max="8721" width="12.28515625" style="1" bestFit="1" customWidth="1"/>
    <col min="8722" max="8960" width="11.42578125" style="1"/>
    <col min="8961" max="8961" width="15" style="1" customWidth="1"/>
    <col min="8962" max="8962" width="18" style="1" customWidth="1"/>
    <col min="8963" max="8963" width="21" style="1" customWidth="1"/>
    <col min="8964" max="8964" width="20.5703125" style="1" customWidth="1"/>
    <col min="8965" max="8965" width="22.5703125" style="1" customWidth="1"/>
    <col min="8966" max="8966" width="19" style="1" customWidth="1"/>
    <col min="8967" max="8967" width="15.42578125" style="1" customWidth="1"/>
    <col min="8968" max="8968" width="11.85546875" style="1" customWidth="1"/>
    <col min="8969" max="8969" width="9.85546875" style="1" customWidth="1"/>
    <col min="8970" max="8970" width="13.42578125" style="1" customWidth="1"/>
    <col min="8971" max="8971" width="11.85546875" style="1" customWidth="1"/>
    <col min="8972" max="8972" width="12.7109375" style="1" bestFit="1" customWidth="1"/>
    <col min="8973" max="8976" width="11.42578125" style="1"/>
    <col min="8977" max="8977" width="12.28515625" style="1" bestFit="1" customWidth="1"/>
    <col min="8978" max="9216" width="11.42578125" style="1"/>
    <col min="9217" max="9217" width="15" style="1" customWidth="1"/>
    <col min="9218" max="9218" width="18" style="1" customWidth="1"/>
    <col min="9219" max="9219" width="21" style="1" customWidth="1"/>
    <col min="9220" max="9220" width="20.5703125" style="1" customWidth="1"/>
    <col min="9221" max="9221" width="22.5703125" style="1" customWidth="1"/>
    <col min="9222" max="9222" width="19" style="1" customWidth="1"/>
    <col min="9223" max="9223" width="15.42578125" style="1" customWidth="1"/>
    <col min="9224" max="9224" width="11.85546875" style="1" customWidth="1"/>
    <col min="9225" max="9225" width="9.85546875" style="1" customWidth="1"/>
    <col min="9226" max="9226" width="13.42578125" style="1" customWidth="1"/>
    <col min="9227" max="9227" width="11.85546875" style="1" customWidth="1"/>
    <col min="9228" max="9228" width="12.7109375" style="1" bestFit="1" customWidth="1"/>
    <col min="9229" max="9232" width="11.42578125" style="1"/>
    <col min="9233" max="9233" width="12.28515625" style="1" bestFit="1" customWidth="1"/>
    <col min="9234" max="9472" width="11.42578125" style="1"/>
    <col min="9473" max="9473" width="15" style="1" customWidth="1"/>
    <col min="9474" max="9474" width="18" style="1" customWidth="1"/>
    <col min="9475" max="9475" width="21" style="1" customWidth="1"/>
    <col min="9476" max="9476" width="20.5703125" style="1" customWidth="1"/>
    <col min="9477" max="9477" width="22.5703125" style="1" customWidth="1"/>
    <col min="9478" max="9478" width="19" style="1" customWidth="1"/>
    <col min="9479" max="9479" width="15.42578125" style="1" customWidth="1"/>
    <col min="9480" max="9480" width="11.85546875" style="1" customWidth="1"/>
    <col min="9481" max="9481" width="9.85546875" style="1" customWidth="1"/>
    <col min="9482" max="9482" width="13.42578125" style="1" customWidth="1"/>
    <col min="9483" max="9483" width="11.85546875" style="1" customWidth="1"/>
    <col min="9484" max="9484" width="12.7109375" style="1" bestFit="1" customWidth="1"/>
    <col min="9485" max="9488" width="11.42578125" style="1"/>
    <col min="9489" max="9489" width="12.28515625" style="1" bestFit="1" customWidth="1"/>
    <col min="9490" max="9728" width="11.42578125" style="1"/>
    <col min="9729" max="9729" width="15" style="1" customWidth="1"/>
    <col min="9730" max="9730" width="18" style="1" customWidth="1"/>
    <col min="9731" max="9731" width="21" style="1" customWidth="1"/>
    <col min="9732" max="9732" width="20.5703125" style="1" customWidth="1"/>
    <col min="9733" max="9733" width="22.5703125" style="1" customWidth="1"/>
    <col min="9734" max="9734" width="19" style="1" customWidth="1"/>
    <col min="9735" max="9735" width="15.42578125" style="1" customWidth="1"/>
    <col min="9736" max="9736" width="11.85546875" style="1" customWidth="1"/>
    <col min="9737" max="9737" width="9.85546875" style="1" customWidth="1"/>
    <col min="9738" max="9738" width="13.42578125" style="1" customWidth="1"/>
    <col min="9739" max="9739" width="11.85546875" style="1" customWidth="1"/>
    <col min="9740" max="9740" width="12.7109375" style="1" bestFit="1" customWidth="1"/>
    <col min="9741" max="9744" width="11.42578125" style="1"/>
    <col min="9745" max="9745" width="12.28515625" style="1" bestFit="1" customWidth="1"/>
    <col min="9746" max="9984" width="11.42578125" style="1"/>
    <col min="9985" max="9985" width="15" style="1" customWidth="1"/>
    <col min="9986" max="9986" width="18" style="1" customWidth="1"/>
    <col min="9987" max="9987" width="21" style="1" customWidth="1"/>
    <col min="9988" max="9988" width="20.5703125" style="1" customWidth="1"/>
    <col min="9989" max="9989" width="22.5703125" style="1" customWidth="1"/>
    <col min="9990" max="9990" width="19" style="1" customWidth="1"/>
    <col min="9991" max="9991" width="15.42578125" style="1" customWidth="1"/>
    <col min="9992" max="9992" width="11.85546875" style="1" customWidth="1"/>
    <col min="9993" max="9993" width="9.85546875" style="1" customWidth="1"/>
    <col min="9994" max="9994" width="13.42578125" style="1" customWidth="1"/>
    <col min="9995" max="9995" width="11.85546875" style="1" customWidth="1"/>
    <col min="9996" max="9996" width="12.7109375" style="1" bestFit="1" customWidth="1"/>
    <col min="9997" max="10000" width="11.42578125" style="1"/>
    <col min="10001" max="10001" width="12.28515625" style="1" bestFit="1" customWidth="1"/>
    <col min="10002" max="10240" width="11.42578125" style="1"/>
    <col min="10241" max="10241" width="15" style="1" customWidth="1"/>
    <col min="10242" max="10242" width="18" style="1" customWidth="1"/>
    <col min="10243" max="10243" width="21" style="1" customWidth="1"/>
    <col min="10244" max="10244" width="20.5703125" style="1" customWidth="1"/>
    <col min="10245" max="10245" width="22.5703125" style="1" customWidth="1"/>
    <col min="10246" max="10246" width="19" style="1" customWidth="1"/>
    <col min="10247" max="10247" width="15.42578125" style="1" customWidth="1"/>
    <col min="10248" max="10248" width="11.85546875" style="1" customWidth="1"/>
    <col min="10249" max="10249" width="9.85546875" style="1" customWidth="1"/>
    <col min="10250" max="10250" width="13.42578125" style="1" customWidth="1"/>
    <col min="10251" max="10251" width="11.85546875" style="1" customWidth="1"/>
    <col min="10252" max="10252" width="12.7109375" style="1" bestFit="1" customWidth="1"/>
    <col min="10253" max="10256" width="11.42578125" style="1"/>
    <col min="10257" max="10257" width="12.28515625" style="1" bestFit="1" customWidth="1"/>
    <col min="10258" max="10496" width="11.42578125" style="1"/>
    <col min="10497" max="10497" width="15" style="1" customWidth="1"/>
    <col min="10498" max="10498" width="18" style="1" customWidth="1"/>
    <col min="10499" max="10499" width="21" style="1" customWidth="1"/>
    <col min="10500" max="10500" width="20.5703125" style="1" customWidth="1"/>
    <col min="10501" max="10501" width="22.5703125" style="1" customWidth="1"/>
    <col min="10502" max="10502" width="19" style="1" customWidth="1"/>
    <col min="10503" max="10503" width="15.42578125" style="1" customWidth="1"/>
    <col min="10504" max="10504" width="11.85546875" style="1" customWidth="1"/>
    <col min="10505" max="10505" width="9.85546875" style="1" customWidth="1"/>
    <col min="10506" max="10506" width="13.42578125" style="1" customWidth="1"/>
    <col min="10507" max="10507" width="11.85546875" style="1" customWidth="1"/>
    <col min="10508" max="10508" width="12.7109375" style="1" bestFit="1" customWidth="1"/>
    <col min="10509" max="10512" width="11.42578125" style="1"/>
    <col min="10513" max="10513" width="12.28515625" style="1" bestFit="1" customWidth="1"/>
    <col min="10514" max="10752" width="11.42578125" style="1"/>
    <col min="10753" max="10753" width="15" style="1" customWidth="1"/>
    <col min="10754" max="10754" width="18" style="1" customWidth="1"/>
    <col min="10755" max="10755" width="21" style="1" customWidth="1"/>
    <col min="10756" max="10756" width="20.5703125" style="1" customWidth="1"/>
    <col min="10757" max="10757" width="22.5703125" style="1" customWidth="1"/>
    <col min="10758" max="10758" width="19" style="1" customWidth="1"/>
    <col min="10759" max="10759" width="15.42578125" style="1" customWidth="1"/>
    <col min="10760" max="10760" width="11.85546875" style="1" customWidth="1"/>
    <col min="10761" max="10761" width="9.85546875" style="1" customWidth="1"/>
    <col min="10762" max="10762" width="13.42578125" style="1" customWidth="1"/>
    <col min="10763" max="10763" width="11.85546875" style="1" customWidth="1"/>
    <col min="10764" max="10764" width="12.7109375" style="1" bestFit="1" customWidth="1"/>
    <col min="10765" max="10768" width="11.42578125" style="1"/>
    <col min="10769" max="10769" width="12.28515625" style="1" bestFit="1" customWidth="1"/>
    <col min="10770" max="11008" width="11.42578125" style="1"/>
    <col min="11009" max="11009" width="15" style="1" customWidth="1"/>
    <col min="11010" max="11010" width="18" style="1" customWidth="1"/>
    <col min="11011" max="11011" width="21" style="1" customWidth="1"/>
    <col min="11012" max="11012" width="20.5703125" style="1" customWidth="1"/>
    <col min="11013" max="11013" width="22.5703125" style="1" customWidth="1"/>
    <col min="11014" max="11014" width="19" style="1" customWidth="1"/>
    <col min="11015" max="11015" width="15.42578125" style="1" customWidth="1"/>
    <col min="11016" max="11016" width="11.85546875" style="1" customWidth="1"/>
    <col min="11017" max="11017" width="9.85546875" style="1" customWidth="1"/>
    <col min="11018" max="11018" width="13.42578125" style="1" customWidth="1"/>
    <col min="11019" max="11019" width="11.85546875" style="1" customWidth="1"/>
    <col min="11020" max="11020" width="12.7109375" style="1" bestFit="1" customWidth="1"/>
    <col min="11021" max="11024" width="11.42578125" style="1"/>
    <col min="11025" max="11025" width="12.28515625" style="1" bestFit="1" customWidth="1"/>
    <col min="11026" max="11264" width="11.42578125" style="1"/>
    <col min="11265" max="11265" width="15" style="1" customWidth="1"/>
    <col min="11266" max="11266" width="18" style="1" customWidth="1"/>
    <col min="11267" max="11267" width="21" style="1" customWidth="1"/>
    <col min="11268" max="11268" width="20.5703125" style="1" customWidth="1"/>
    <col min="11269" max="11269" width="22.5703125" style="1" customWidth="1"/>
    <col min="11270" max="11270" width="19" style="1" customWidth="1"/>
    <col min="11271" max="11271" width="15.42578125" style="1" customWidth="1"/>
    <col min="11272" max="11272" width="11.85546875" style="1" customWidth="1"/>
    <col min="11273" max="11273" width="9.85546875" style="1" customWidth="1"/>
    <col min="11274" max="11274" width="13.42578125" style="1" customWidth="1"/>
    <col min="11275" max="11275" width="11.85546875" style="1" customWidth="1"/>
    <col min="11276" max="11276" width="12.7109375" style="1" bestFit="1" customWidth="1"/>
    <col min="11277" max="11280" width="11.42578125" style="1"/>
    <col min="11281" max="11281" width="12.28515625" style="1" bestFit="1" customWidth="1"/>
    <col min="11282" max="11520" width="11.42578125" style="1"/>
    <col min="11521" max="11521" width="15" style="1" customWidth="1"/>
    <col min="11522" max="11522" width="18" style="1" customWidth="1"/>
    <col min="11523" max="11523" width="21" style="1" customWidth="1"/>
    <col min="11524" max="11524" width="20.5703125" style="1" customWidth="1"/>
    <col min="11525" max="11525" width="22.5703125" style="1" customWidth="1"/>
    <col min="11526" max="11526" width="19" style="1" customWidth="1"/>
    <col min="11527" max="11527" width="15.42578125" style="1" customWidth="1"/>
    <col min="11528" max="11528" width="11.85546875" style="1" customWidth="1"/>
    <col min="11529" max="11529" width="9.85546875" style="1" customWidth="1"/>
    <col min="11530" max="11530" width="13.42578125" style="1" customWidth="1"/>
    <col min="11531" max="11531" width="11.85546875" style="1" customWidth="1"/>
    <col min="11532" max="11532" width="12.7109375" style="1" bestFit="1" customWidth="1"/>
    <col min="11533" max="11536" width="11.42578125" style="1"/>
    <col min="11537" max="11537" width="12.28515625" style="1" bestFit="1" customWidth="1"/>
    <col min="11538" max="11776" width="11.42578125" style="1"/>
    <col min="11777" max="11777" width="15" style="1" customWidth="1"/>
    <col min="11778" max="11778" width="18" style="1" customWidth="1"/>
    <col min="11779" max="11779" width="21" style="1" customWidth="1"/>
    <col min="11780" max="11780" width="20.5703125" style="1" customWidth="1"/>
    <col min="11781" max="11781" width="22.5703125" style="1" customWidth="1"/>
    <col min="11782" max="11782" width="19" style="1" customWidth="1"/>
    <col min="11783" max="11783" width="15.42578125" style="1" customWidth="1"/>
    <col min="11784" max="11784" width="11.85546875" style="1" customWidth="1"/>
    <col min="11785" max="11785" width="9.85546875" style="1" customWidth="1"/>
    <col min="11786" max="11786" width="13.42578125" style="1" customWidth="1"/>
    <col min="11787" max="11787" width="11.85546875" style="1" customWidth="1"/>
    <col min="11788" max="11788" width="12.7109375" style="1" bestFit="1" customWidth="1"/>
    <col min="11789" max="11792" width="11.42578125" style="1"/>
    <col min="11793" max="11793" width="12.28515625" style="1" bestFit="1" customWidth="1"/>
    <col min="11794" max="12032" width="11.42578125" style="1"/>
    <col min="12033" max="12033" width="15" style="1" customWidth="1"/>
    <col min="12034" max="12034" width="18" style="1" customWidth="1"/>
    <col min="12035" max="12035" width="21" style="1" customWidth="1"/>
    <col min="12036" max="12036" width="20.5703125" style="1" customWidth="1"/>
    <col min="12037" max="12037" width="22.5703125" style="1" customWidth="1"/>
    <col min="12038" max="12038" width="19" style="1" customWidth="1"/>
    <col min="12039" max="12039" width="15.42578125" style="1" customWidth="1"/>
    <col min="12040" max="12040" width="11.85546875" style="1" customWidth="1"/>
    <col min="12041" max="12041" width="9.85546875" style="1" customWidth="1"/>
    <col min="12042" max="12042" width="13.42578125" style="1" customWidth="1"/>
    <col min="12043" max="12043" width="11.85546875" style="1" customWidth="1"/>
    <col min="12044" max="12044" width="12.7109375" style="1" bestFit="1" customWidth="1"/>
    <col min="12045" max="12048" width="11.42578125" style="1"/>
    <col min="12049" max="12049" width="12.28515625" style="1" bestFit="1" customWidth="1"/>
    <col min="12050" max="12288" width="11.42578125" style="1"/>
    <col min="12289" max="12289" width="15" style="1" customWidth="1"/>
    <col min="12290" max="12290" width="18" style="1" customWidth="1"/>
    <col min="12291" max="12291" width="21" style="1" customWidth="1"/>
    <col min="12292" max="12292" width="20.5703125" style="1" customWidth="1"/>
    <col min="12293" max="12293" width="22.5703125" style="1" customWidth="1"/>
    <col min="12294" max="12294" width="19" style="1" customWidth="1"/>
    <col min="12295" max="12295" width="15.42578125" style="1" customWidth="1"/>
    <col min="12296" max="12296" width="11.85546875" style="1" customWidth="1"/>
    <col min="12297" max="12297" width="9.85546875" style="1" customWidth="1"/>
    <col min="12298" max="12298" width="13.42578125" style="1" customWidth="1"/>
    <col min="12299" max="12299" width="11.85546875" style="1" customWidth="1"/>
    <col min="12300" max="12300" width="12.7109375" style="1" bestFit="1" customWidth="1"/>
    <col min="12301" max="12304" width="11.42578125" style="1"/>
    <col min="12305" max="12305" width="12.28515625" style="1" bestFit="1" customWidth="1"/>
    <col min="12306" max="12544" width="11.42578125" style="1"/>
    <col min="12545" max="12545" width="15" style="1" customWidth="1"/>
    <col min="12546" max="12546" width="18" style="1" customWidth="1"/>
    <col min="12547" max="12547" width="21" style="1" customWidth="1"/>
    <col min="12548" max="12548" width="20.5703125" style="1" customWidth="1"/>
    <col min="12549" max="12549" width="22.5703125" style="1" customWidth="1"/>
    <col min="12550" max="12550" width="19" style="1" customWidth="1"/>
    <col min="12551" max="12551" width="15.42578125" style="1" customWidth="1"/>
    <col min="12552" max="12552" width="11.85546875" style="1" customWidth="1"/>
    <col min="12553" max="12553" width="9.85546875" style="1" customWidth="1"/>
    <col min="12554" max="12554" width="13.42578125" style="1" customWidth="1"/>
    <col min="12555" max="12555" width="11.85546875" style="1" customWidth="1"/>
    <col min="12556" max="12556" width="12.7109375" style="1" bestFit="1" customWidth="1"/>
    <col min="12557" max="12560" width="11.42578125" style="1"/>
    <col min="12561" max="12561" width="12.28515625" style="1" bestFit="1" customWidth="1"/>
    <col min="12562" max="12800" width="11.42578125" style="1"/>
    <col min="12801" max="12801" width="15" style="1" customWidth="1"/>
    <col min="12802" max="12802" width="18" style="1" customWidth="1"/>
    <col min="12803" max="12803" width="21" style="1" customWidth="1"/>
    <col min="12804" max="12804" width="20.5703125" style="1" customWidth="1"/>
    <col min="12805" max="12805" width="22.5703125" style="1" customWidth="1"/>
    <col min="12806" max="12806" width="19" style="1" customWidth="1"/>
    <col min="12807" max="12807" width="15.42578125" style="1" customWidth="1"/>
    <col min="12808" max="12808" width="11.85546875" style="1" customWidth="1"/>
    <col min="12809" max="12809" width="9.85546875" style="1" customWidth="1"/>
    <col min="12810" max="12810" width="13.42578125" style="1" customWidth="1"/>
    <col min="12811" max="12811" width="11.85546875" style="1" customWidth="1"/>
    <col min="12812" max="12812" width="12.7109375" style="1" bestFit="1" customWidth="1"/>
    <col min="12813" max="12816" width="11.42578125" style="1"/>
    <col min="12817" max="12817" width="12.28515625" style="1" bestFit="1" customWidth="1"/>
    <col min="12818" max="13056" width="11.42578125" style="1"/>
    <col min="13057" max="13057" width="15" style="1" customWidth="1"/>
    <col min="13058" max="13058" width="18" style="1" customWidth="1"/>
    <col min="13059" max="13059" width="21" style="1" customWidth="1"/>
    <col min="13060" max="13060" width="20.5703125" style="1" customWidth="1"/>
    <col min="13061" max="13061" width="22.5703125" style="1" customWidth="1"/>
    <col min="13062" max="13062" width="19" style="1" customWidth="1"/>
    <col min="13063" max="13063" width="15.42578125" style="1" customWidth="1"/>
    <col min="13064" max="13064" width="11.85546875" style="1" customWidth="1"/>
    <col min="13065" max="13065" width="9.85546875" style="1" customWidth="1"/>
    <col min="13066" max="13066" width="13.42578125" style="1" customWidth="1"/>
    <col min="13067" max="13067" width="11.85546875" style="1" customWidth="1"/>
    <col min="13068" max="13068" width="12.7109375" style="1" bestFit="1" customWidth="1"/>
    <col min="13069" max="13072" width="11.42578125" style="1"/>
    <col min="13073" max="13073" width="12.28515625" style="1" bestFit="1" customWidth="1"/>
    <col min="13074" max="13312" width="11.42578125" style="1"/>
    <col min="13313" max="13313" width="15" style="1" customWidth="1"/>
    <col min="13314" max="13314" width="18" style="1" customWidth="1"/>
    <col min="13315" max="13315" width="21" style="1" customWidth="1"/>
    <col min="13316" max="13316" width="20.5703125" style="1" customWidth="1"/>
    <col min="13317" max="13317" width="22.5703125" style="1" customWidth="1"/>
    <col min="13318" max="13318" width="19" style="1" customWidth="1"/>
    <col min="13319" max="13319" width="15.42578125" style="1" customWidth="1"/>
    <col min="13320" max="13320" width="11.85546875" style="1" customWidth="1"/>
    <col min="13321" max="13321" width="9.85546875" style="1" customWidth="1"/>
    <col min="13322" max="13322" width="13.42578125" style="1" customWidth="1"/>
    <col min="13323" max="13323" width="11.85546875" style="1" customWidth="1"/>
    <col min="13324" max="13324" width="12.7109375" style="1" bestFit="1" customWidth="1"/>
    <col min="13325" max="13328" width="11.42578125" style="1"/>
    <col min="13329" max="13329" width="12.28515625" style="1" bestFit="1" customWidth="1"/>
    <col min="13330" max="13568" width="11.42578125" style="1"/>
    <col min="13569" max="13569" width="15" style="1" customWidth="1"/>
    <col min="13570" max="13570" width="18" style="1" customWidth="1"/>
    <col min="13571" max="13571" width="21" style="1" customWidth="1"/>
    <col min="13572" max="13572" width="20.5703125" style="1" customWidth="1"/>
    <col min="13573" max="13573" width="22.5703125" style="1" customWidth="1"/>
    <col min="13574" max="13574" width="19" style="1" customWidth="1"/>
    <col min="13575" max="13575" width="15.42578125" style="1" customWidth="1"/>
    <col min="13576" max="13576" width="11.85546875" style="1" customWidth="1"/>
    <col min="13577" max="13577" width="9.85546875" style="1" customWidth="1"/>
    <col min="13578" max="13578" width="13.42578125" style="1" customWidth="1"/>
    <col min="13579" max="13579" width="11.85546875" style="1" customWidth="1"/>
    <col min="13580" max="13580" width="12.7109375" style="1" bestFit="1" customWidth="1"/>
    <col min="13581" max="13584" width="11.42578125" style="1"/>
    <col min="13585" max="13585" width="12.28515625" style="1" bestFit="1" customWidth="1"/>
    <col min="13586" max="13824" width="11.42578125" style="1"/>
    <col min="13825" max="13825" width="15" style="1" customWidth="1"/>
    <col min="13826" max="13826" width="18" style="1" customWidth="1"/>
    <col min="13827" max="13827" width="21" style="1" customWidth="1"/>
    <col min="13828" max="13828" width="20.5703125" style="1" customWidth="1"/>
    <col min="13829" max="13829" width="22.5703125" style="1" customWidth="1"/>
    <col min="13830" max="13830" width="19" style="1" customWidth="1"/>
    <col min="13831" max="13831" width="15.42578125" style="1" customWidth="1"/>
    <col min="13832" max="13832" width="11.85546875" style="1" customWidth="1"/>
    <col min="13833" max="13833" width="9.85546875" style="1" customWidth="1"/>
    <col min="13834" max="13834" width="13.42578125" style="1" customWidth="1"/>
    <col min="13835" max="13835" width="11.85546875" style="1" customWidth="1"/>
    <col min="13836" max="13836" width="12.7109375" style="1" bestFit="1" customWidth="1"/>
    <col min="13837" max="13840" width="11.42578125" style="1"/>
    <col min="13841" max="13841" width="12.28515625" style="1" bestFit="1" customWidth="1"/>
    <col min="13842" max="14080" width="11.42578125" style="1"/>
    <col min="14081" max="14081" width="15" style="1" customWidth="1"/>
    <col min="14082" max="14082" width="18" style="1" customWidth="1"/>
    <col min="14083" max="14083" width="21" style="1" customWidth="1"/>
    <col min="14084" max="14084" width="20.5703125" style="1" customWidth="1"/>
    <col min="14085" max="14085" width="22.5703125" style="1" customWidth="1"/>
    <col min="14086" max="14086" width="19" style="1" customWidth="1"/>
    <col min="14087" max="14087" width="15.42578125" style="1" customWidth="1"/>
    <col min="14088" max="14088" width="11.85546875" style="1" customWidth="1"/>
    <col min="14089" max="14089" width="9.85546875" style="1" customWidth="1"/>
    <col min="14090" max="14090" width="13.42578125" style="1" customWidth="1"/>
    <col min="14091" max="14091" width="11.85546875" style="1" customWidth="1"/>
    <col min="14092" max="14092" width="12.7109375" style="1" bestFit="1" customWidth="1"/>
    <col min="14093" max="14096" width="11.42578125" style="1"/>
    <col min="14097" max="14097" width="12.28515625" style="1" bestFit="1" customWidth="1"/>
    <col min="14098" max="14336" width="11.42578125" style="1"/>
    <col min="14337" max="14337" width="15" style="1" customWidth="1"/>
    <col min="14338" max="14338" width="18" style="1" customWidth="1"/>
    <col min="14339" max="14339" width="21" style="1" customWidth="1"/>
    <col min="14340" max="14340" width="20.5703125" style="1" customWidth="1"/>
    <col min="14341" max="14341" width="22.5703125" style="1" customWidth="1"/>
    <col min="14342" max="14342" width="19" style="1" customWidth="1"/>
    <col min="14343" max="14343" width="15.42578125" style="1" customWidth="1"/>
    <col min="14344" max="14344" width="11.85546875" style="1" customWidth="1"/>
    <col min="14345" max="14345" width="9.85546875" style="1" customWidth="1"/>
    <col min="14346" max="14346" width="13.42578125" style="1" customWidth="1"/>
    <col min="14347" max="14347" width="11.85546875" style="1" customWidth="1"/>
    <col min="14348" max="14348" width="12.7109375" style="1" bestFit="1" customWidth="1"/>
    <col min="14349" max="14352" width="11.42578125" style="1"/>
    <col min="14353" max="14353" width="12.28515625" style="1" bestFit="1" customWidth="1"/>
    <col min="14354" max="14592" width="11.42578125" style="1"/>
    <col min="14593" max="14593" width="15" style="1" customWidth="1"/>
    <col min="14594" max="14594" width="18" style="1" customWidth="1"/>
    <col min="14595" max="14595" width="21" style="1" customWidth="1"/>
    <col min="14596" max="14596" width="20.5703125" style="1" customWidth="1"/>
    <col min="14597" max="14597" width="22.5703125" style="1" customWidth="1"/>
    <col min="14598" max="14598" width="19" style="1" customWidth="1"/>
    <col min="14599" max="14599" width="15.42578125" style="1" customWidth="1"/>
    <col min="14600" max="14600" width="11.85546875" style="1" customWidth="1"/>
    <col min="14601" max="14601" width="9.85546875" style="1" customWidth="1"/>
    <col min="14602" max="14602" width="13.42578125" style="1" customWidth="1"/>
    <col min="14603" max="14603" width="11.85546875" style="1" customWidth="1"/>
    <col min="14604" max="14604" width="12.7109375" style="1" bestFit="1" customWidth="1"/>
    <col min="14605" max="14608" width="11.42578125" style="1"/>
    <col min="14609" max="14609" width="12.28515625" style="1" bestFit="1" customWidth="1"/>
    <col min="14610" max="14848" width="11.42578125" style="1"/>
    <col min="14849" max="14849" width="15" style="1" customWidth="1"/>
    <col min="14850" max="14850" width="18" style="1" customWidth="1"/>
    <col min="14851" max="14851" width="21" style="1" customWidth="1"/>
    <col min="14852" max="14852" width="20.5703125" style="1" customWidth="1"/>
    <col min="14853" max="14853" width="22.5703125" style="1" customWidth="1"/>
    <col min="14854" max="14854" width="19" style="1" customWidth="1"/>
    <col min="14855" max="14855" width="15.42578125" style="1" customWidth="1"/>
    <col min="14856" max="14856" width="11.85546875" style="1" customWidth="1"/>
    <col min="14857" max="14857" width="9.85546875" style="1" customWidth="1"/>
    <col min="14858" max="14858" width="13.42578125" style="1" customWidth="1"/>
    <col min="14859" max="14859" width="11.85546875" style="1" customWidth="1"/>
    <col min="14860" max="14860" width="12.7109375" style="1" bestFit="1" customWidth="1"/>
    <col min="14861" max="14864" width="11.42578125" style="1"/>
    <col min="14865" max="14865" width="12.28515625" style="1" bestFit="1" customWidth="1"/>
    <col min="14866" max="15104" width="11.42578125" style="1"/>
    <col min="15105" max="15105" width="15" style="1" customWidth="1"/>
    <col min="15106" max="15106" width="18" style="1" customWidth="1"/>
    <col min="15107" max="15107" width="21" style="1" customWidth="1"/>
    <col min="15108" max="15108" width="20.5703125" style="1" customWidth="1"/>
    <col min="15109" max="15109" width="22.5703125" style="1" customWidth="1"/>
    <col min="15110" max="15110" width="19" style="1" customWidth="1"/>
    <col min="15111" max="15111" width="15.42578125" style="1" customWidth="1"/>
    <col min="15112" max="15112" width="11.85546875" style="1" customWidth="1"/>
    <col min="15113" max="15113" width="9.85546875" style="1" customWidth="1"/>
    <col min="15114" max="15114" width="13.42578125" style="1" customWidth="1"/>
    <col min="15115" max="15115" width="11.85546875" style="1" customWidth="1"/>
    <col min="15116" max="15116" width="12.7109375" style="1" bestFit="1" customWidth="1"/>
    <col min="15117" max="15120" width="11.42578125" style="1"/>
    <col min="15121" max="15121" width="12.28515625" style="1" bestFit="1" customWidth="1"/>
    <col min="15122" max="15360" width="11.42578125" style="1"/>
    <col min="15361" max="15361" width="15" style="1" customWidth="1"/>
    <col min="15362" max="15362" width="18" style="1" customWidth="1"/>
    <col min="15363" max="15363" width="21" style="1" customWidth="1"/>
    <col min="15364" max="15364" width="20.5703125" style="1" customWidth="1"/>
    <col min="15365" max="15365" width="22.5703125" style="1" customWidth="1"/>
    <col min="15366" max="15366" width="19" style="1" customWidth="1"/>
    <col min="15367" max="15367" width="15.42578125" style="1" customWidth="1"/>
    <col min="15368" max="15368" width="11.85546875" style="1" customWidth="1"/>
    <col min="15369" max="15369" width="9.85546875" style="1" customWidth="1"/>
    <col min="15370" max="15370" width="13.42578125" style="1" customWidth="1"/>
    <col min="15371" max="15371" width="11.85546875" style="1" customWidth="1"/>
    <col min="15372" max="15372" width="12.7109375" style="1" bestFit="1" customWidth="1"/>
    <col min="15373" max="15376" width="11.42578125" style="1"/>
    <col min="15377" max="15377" width="12.28515625" style="1" bestFit="1" customWidth="1"/>
    <col min="15378" max="15616" width="11.42578125" style="1"/>
    <col min="15617" max="15617" width="15" style="1" customWidth="1"/>
    <col min="15618" max="15618" width="18" style="1" customWidth="1"/>
    <col min="15619" max="15619" width="21" style="1" customWidth="1"/>
    <col min="15620" max="15620" width="20.5703125" style="1" customWidth="1"/>
    <col min="15621" max="15621" width="22.5703125" style="1" customWidth="1"/>
    <col min="15622" max="15622" width="19" style="1" customWidth="1"/>
    <col min="15623" max="15623" width="15.42578125" style="1" customWidth="1"/>
    <col min="15624" max="15624" width="11.85546875" style="1" customWidth="1"/>
    <col min="15625" max="15625" width="9.85546875" style="1" customWidth="1"/>
    <col min="15626" max="15626" width="13.42578125" style="1" customWidth="1"/>
    <col min="15627" max="15627" width="11.85546875" style="1" customWidth="1"/>
    <col min="15628" max="15628" width="12.7109375" style="1" bestFit="1" customWidth="1"/>
    <col min="15629" max="15632" width="11.42578125" style="1"/>
    <col min="15633" max="15633" width="12.28515625" style="1" bestFit="1" customWidth="1"/>
    <col min="15634" max="15872" width="11.42578125" style="1"/>
    <col min="15873" max="15873" width="15" style="1" customWidth="1"/>
    <col min="15874" max="15874" width="18" style="1" customWidth="1"/>
    <col min="15875" max="15875" width="21" style="1" customWidth="1"/>
    <col min="15876" max="15876" width="20.5703125" style="1" customWidth="1"/>
    <col min="15877" max="15877" width="22.5703125" style="1" customWidth="1"/>
    <col min="15878" max="15878" width="19" style="1" customWidth="1"/>
    <col min="15879" max="15879" width="15.42578125" style="1" customWidth="1"/>
    <col min="15880" max="15880" width="11.85546875" style="1" customWidth="1"/>
    <col min="15881" max="15881" width="9.85546875" style="1" customWidth="1"/>
    <col min="15882" max="15882" width="13.42578125" style="1" customWidth="1"/>
    <col min="15883" max="15883" width="11.85546875" style="1" customWidth="1"/>
    <col min="15884" max="15884" width="12.7109375" style="1" bestFit="1" customWidth="1"/>
    <col min="15885" max="15888" width="11.42578125" style="1"/>
    <col min="15889" max="15889" width="12.28515625" style="1" bestFit="1" customWidth="1"/>
    <col min="15890" max="16128" width="11.42578125" style="1"/>
    <col min="16129" max="16129" width="15" style="1" customWidth="1"/>
    <col min="16130" max="16130" width="18" style="1" customWidth="1"/>
    <col min="16131" max="16131" width="21" style="1" customWidth="1"/>
    <col min="16132" max="16132" width="20.5703125" style="1" customWidth="1"/>
    <col min="16133" max="16133" width="22.5703125" style="1" customWidth="1"/>
    <col min="16134" max="16134" width="19" style="1" customWidth="1"/>
    <col min="16135" max="16135" width="15.42578125" style="1" customWidth="1"/>
    <col min="16136" max="16136" width="11.85546875" style="1" customWidth="1"/>
    <col min="16137" max="16137" width="9.85546875" style="1" customWidth="1"/>
    <col min="16138" max="16138" width="13.42578125" style="1" customWidth="1"/>
    <col min="16139" max="16139" width="11.85546875" style="1" customWidth="1"/>
    <col min="16140" max="16140" width="12.7109375" style="1" bestFit="1" customWidth="1"/>
    <col min="16141" max="16144" width="11.42578125" style="1"/>
    <col min="16145" max="16145" width="12.28515625" style="1" bestFit="1" customWidth="1"/>
    <col min="16146" max="16384" width="11.42578125" style="1"/>
  </cols>
  <sheetData>
    <row r="1" spans="2:256" ht="23.25" customHeight="1">
      <c r="B1" s="2" t="s">
        <v>16</v>
      </c>
    </row>
    <row r="2" spans="2:256" ht="18">
      <c r="B2" s="54" t="s">
        <v>32</v>
      </c>
      <c r="C2" s="21"/>
      <c r="D2" s="21"/>
      <c r="E2" s="21"/>
      <c r="G2" s="21"/>
      <c r="H2" s="21"/>
      <c r="I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>
      <c r="B3" s="20"/>
      <c r="C3" s="20"/>
      <c r="D3" s="20"/>
      <c r="E3" s="21"/>
      <c r="F3" s="20"/>
      <c r="G3" s="20"/>
      <c r="H3" s="20"/>
      <c r="I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2:256" ht="31.5" customHeight="1">
      <c r="B4" s="56" t="s">
        <v>20</v>
      </c>
      <c r="C4" s="56" t="s">
        <v>19</v>
      </c>
      <c r="D4" s="56" t="s">
        <v>21</v>
      </c>
      <c r="E4" s="80" t="s">
        <v>23</v>
      </c>
      <c r="F4" s="80"/>
      <c r="G4" s="20"/>
      <c r="H4" s="20"/>
      <c r="I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2:256" ht="20.100000000000001" customHeight="1">
      <c r="B5" s="22">
        <v>50</v>
      </c>
      <c r="C5" s="23">
        <v>393</v>
      </c>
      <c r="D5" s="30">
        <v>0.9</v>
      </c>
      <c r="E5" s="32">
        <v>1</v>
      </c>
      <c r="F5" s="33" t="s">
        <v>24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2:256" ht="20.100000000000001" hidden="1" customHeight="1">
      <c r="B6" s="25">
        <f>B5</f>
        <v>50</v>
      </c>
      <c r="C6" s="26">
        <f>C5</f>
        <v>393</v>
      </c>
      <c r="D6" s="30">
        <v>0.95</v>
      </c>
      <c r="E6" s="34">
        <v>1</v>
      </c>
      <c r="F6" s="35" t="s">
        <v>24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2:256" ht="20.100000000000001" hidden="1" customHeight="1">
      <c r="B7" s="25">
        <f t="shared" ref="B7:C8" si="0">B6</f>
        <v>50</v>
      </c>
      <c r="C7" s="26">
        <f t="shared" si="0"/>
        <v>393</v>
      </c>
      <c r="D7" s="30">
        <v>0.99</v>
      </c>
      <c r="E7" s="32">
        <v>1</v>
      </c>
      <c r="F7" s="33" t="s">
        <v>24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2:256" ht="19.5" hidden="1" customHeight="1">
      <c r="B8" s="25">
        <f t="shared" si="0"/>
        <v>50</v>
      </c>
      <c r="C8" s="26">
        <f t="shared" si="0"/>
        <v>393</v>
      </c>
      <c r="D8" s="31">
        <v>0.999</v>
      </c>
      <c r="E8" s="36">
        <v>1</v>
      </c>
      <c r="F8" s="37" t="s">
        <v>24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2:256" hidden="1">
      <c r="C9" s="3"/>
      <c r="D9" s="4"/>
      <c r="E9" s="4"/>
    </row>
    <row r="10" spans="2:256">
      <c r="B10" s="49"/>
      <c r="C10" s="38"/>
      <c r="D10" s="39"/>
      <c r="E10" s="19"/>
      <c r="F10" s="40"/>
      <c r="G10" s="40"/>
      <c r="H10" s="40"/>
      <c r="I10" s="41"/>
      <c r="J10" s="40"/>
      <c r="K10" s="42"/>
      <c r="L10" s="42"/>
      <c r="M10" s="43"/>
    </row>
    <row r="11" spans="2:256" hidden="1">
      <c r="B11" s="19" t="s">
        <v>34</v>
      </c>
      <c r="C11" s="16"/>
      <c r="D11" s="16"/>
      <c r="E11" s="16"/>
      <c r="F11" s="16"/>
      <c r="G11" s="16"/>
      <c r="H11" s="16"/>
      <c r="I11" s="16"/>
      <c r="M11" s="16"/>
    </row>
    <row r="12" spans="2:256" ht="38.25" hidden="1" customHeight="1">
      <c r="B12" s="59" t="s">
        <v>15</v>
      </c>
      <c r="C12" s="59" t="s">
        <v>4</v>
      </c>
      <c r="D12" s="58" t="s">
        <v>25</v>
      </c>
      <c r="E12" s="58" t="s">
        <v>26</v>
      </c>
      <c r="F12" s="58" t="s">
        <v>27</v>
      </c>
      <c r="G12" s="58" t="s">
        <v>28</v>
      </c>
      <c r="H12" s="59" t="s">
        <v>35</v>
      </c>
      <c r="I12" s="58" t="s">
        <v>29</v>
      </c>
      <c r="J12" s="58" t="s">
        <v>6</v>
      </c>
      <c r="K12" s="58" t="s">
        <v>7</v>
      </c>
      <c r="M12" s="16"/>
    </row>
    <row r="13" spans="2:256" hidden="1">
      <c r="B13" s="72">
        <f t="shared" ref="B13:C16" si="1">B5</f>
        <v>50</v>
      </c>
      <c r="C13" s="72">
        <f t="shared" si="1"/>
        <v>393</v>
      </c>
      <c r="D13" s="44">
        <f>B13/C13</f>
        <v>0.1272264631043257</v>
      </c>
      <c r="E13" s="44">
        <f>1-D13</f>
        <v>0.87277353689567427</v>
      </c>
      <c r="F13" s="45">
        <f>D13*E13</f>
        <v>0.11103989019028934</v>
      </c>
      <c r="G13" s="46">
        <f>SQRT(D13*E13/C13)</f>
        <v>1.6809052616018085E-2</v>
      </c>
      <c r="H13" s="47">
        <f>-NORMSINV((1-D5)/2)</f>
        <v>1.6448536269514726</v>
      </c>
      <c r="I13" s="73">
        <f>D13</f>
        <v>0.1272264631043257</v>
      </c>
      <c r="J13" s="73">
        <f>I13-(H13*G13)</f>
        <v>9.9578031943250211E-2</v>
      </c>
      <c r="K13" s="73">
        <f>I13+(H13*G13)</f>
        <v>0.15487489426540119</v>
      </c>
      <c r="M13" s="16"/>
    </row>
    <row r="14" spans="2:256" hidden="1">
      <c r="B14" s="72">
        <f t="shared" si="1"/>
        <v>50</v>
      </c>
      <c r="C14" s="72">
        <f t="shared" si="1"/>
        <v>393</v>
      </c>
      <c r="D14" s="44">
        <f t="shared" ref="D14:D16" si="2">B14/C14</f>
        <v>0.1272264631043257</v>
      </c>
      <c r="E14" s="44">
        <f t="shared" ref="E14:E16" si="3">1-D14</f>
        <v>0.87277353689567427</v>
      </c>
      <c r="F14" s="45">
        <f>D14*E14</f>
        <v>0.11103989019028934</v>
      </c>
      <c r="G14" s="46">
        <f>SQRT(D14*E14/C14)</f>
        <v>1.6809052616018085E-2</v>
      </c>
      <c r="H14" s="47">
        <f>-NORMSINV((1-D6)/2)</f>
        <v>1.9599639845400536</v>
      </c>
      <c r="I14" s="73">
        <f>D14</f>
        <v>0.1272264631043257</v>
      </c>
      <c r="J14" s="73">
        <f t="shared" ref="J14:J16" si="4">I14-(H14*G14)</f>
        <v>9.4281325362691487E-2</v>
      </c>
      <c r="K14" s="73">
        <f t="shared" ref="K14:K16" si="5">I14+(H14*G14)</f>
        <v>0.16017160084595991</v>
      </c>
      <c r="M14" s="16"/>
    </row>
    <row r="15" spans="2:256" hidden="1">
      <c r="B15" s="72">
        <f t="shared" si="1"/>
        <v>50</v>
      </c>
      <c r="C15" s="72">
        <f t="shared" si="1"/>
        <v>393</v>
      </c>
      <c r="D15" s="44">
        <f t="shared" si="2"/>
        <v>0.1272264631043257</v>
      </c>
      <c r="E15" s="44">
        <f t="shared" si="3"/>
        <v>0.87277353689567427</v>
      </c>
      <c r="F15" s="45">
        <f>D15*E15</f>
        <v>0.11103989019028934</v>
      </c>
      <c r="G15" s="46">
        <f>SQRT(D15*E15/C15)</f>
        <v>1.6809052616018085E-2</v>
      </c>
      <c r="H15" s="47">
        <f>-NORMSINV((1-D7)/2)</f>
        <v>2.5758293035488999</v>
      </c>
      <c r="I15" s="73">
        <f>D15</f>
        <v>0.1272264631043257</v>
      </c>
      <c r="J15" s="73">
        <f t="shared" si="4"/>
        <v>8.3929212811091017E-2</v>
      </c>
      <c r="K15" s="73">
        <f t="shared" si="5"/>
        <v>0.17052371339756039</v>
      </c>
      <c r="M15" s="16"/>
    </row>
    <row r="16" spans="2:256" hidden="1">
      <c r="B16" s="72">
        <f t="shared" si="1"/>
        <v>50</v>
      </c>
      <c r="C16" s="72">
        <f t="shared" si="1"/>
        <v>393</v>
      </c>
      <c r="D16" s="44">
        <f t="shared" si="2"/>
        <v>0.1272264631043257</v>
      </c>
      <c r="E16" s="44">
        <f t="shared" si="3"/>
        <v>0.87277353689567427</v>
      </c>
      <c r="F16" s="45">
        <f>D16*E16</f>
        <v>0.11103989019028934</v>
      </c>
      <c r="G16" s="46">
        <f>SQRT(D16*E16/C16)</f>
        <v>1.6809052616018085E-2</v>
      </c>
      <c r="H16" s="47">
        <f>-NORMSINV((1-D8)/2)</f>
        <v>3.2905267314918945</v>
      </c>
      <c r="I16" s="73">
        <f>D16</f>
        <v>0.1272264631043257</v>
      </c>
      <c r="J16" s="73">
        <f t="shared" si="4"/>
        <v>7.1915826140264427E-2</v>
      </c>
      <c r="K16" s="73">
        <f t="shared" si="5"/>
        <v>0.18253710006838697</v>
      </c>
      <c r="M16" s="16"/>
    </row>
    <row r="17" spans="2:7" hidden="1"/>
    <row r="18" spans="2:7" hidden="1">
      <c r="B18" s="63" t="s">
        <v>36</v>
      </c>
      <c r="C18" s="64">
        <f>D5*100</f>
        <v>90</v>
      </c>
      <c r="D18" s="64">
        <f>D6*100</f>
        <v>95</v>
      </c>
      <c r="E18" s="64">
        <f>D7*100</f>
        <v>99</v>
      </c>
      <c r="F18" s="65">
        <f>D8*100</f>
        <v>99.9</v>
      </c>
    </row>
    <row r="19" spans="2:7" hidden="1">
      <c r="B19" s="27" t="s">
        <v>37</v>
      </c>
      <c r="F19" s="66"/>
    </row>
    <row r="20" spans="2:7" hidden="1">
      <c r="B20" s="27" t="s">
        <v>9</v>
      </c>
      <c r="C20" s="67" t="str">
        <f>ROUND(I13,4)*100&amp;B23</f>
        <v>12,72%</v>
      </c>
      <c r="D20" s="68" t="str">
        <f>ROUND(I14,4)*100&amp;B23</f>
        <v>12,72%</v>
      </c>
      <c r="E20" s="68" t="str">
        <f>ROUND(I15,4)*100&amp;B23</f>
        <v>12,72%</v>
      </c>
      <c r="F20" s="69" t="str">
        <f>ROUND(I16,4)*100&amp;B23</f>
        <v>12,72%</v>
      </c>
    </row>
    <row r="21" spans="2:7" hidden="1">
      <c r="B21" s="27" t="s">
        <v>10</v>
      </c>
      <c r="C21" s="67" t="str">
        <f>ROUND(J13,4)*100&amp;B23</f>
        <v>9,96%</v>
      </c>
      <c r="D21" s="68" t="str">
        <f>ROUND(J14,4)*100&amp;B23</f>
        <v>9,43%</v>
      </c>
      <c r="E21" s="68" t="str">
        <f>ROUND(J15,4)*100&amp;B23</f>
        <v>8,39%</v>
      </c>
      <c r="F21" s="69" t="str">
        <f>ROUND(J16,4)*100&amp;B23</f>
        <v>7,19%</v>
      </c>
    </row>
    <row r="22" spans="2:7" hidden="1">
      <c r="B22" s="27" t="s">
        <v>11</v>
      </c>
      <c r="C22" s="67" t="str">
        <f>ROUND(K13,4)*100&amp;B23</f>
        <v>15,49%</v>
      </c>
      <c r="D22" s="68" t="str">
        <f>ROUND(K14,4)*100&amp;B23</f>
        <v>16,02%</v>
      </c>
      <c r="E22" s="68" t="str">
        <f>ROUND(K15,4)*100&amp;B23</f>
        <v>17,05%</v>
      </c>
      <c r="F22" s="69" t="str">
        <f>ROUND(K16,4)*100&amp;B23</f>
        <v>18,25%</v>
      </c>
    </row>
    <row r="23" spans="2:7" s="76" customFormat="1" hidden="1">
      <c r="B23" s="74" t="s">
        <v>12</v>
      </c>
      <c r="C23" s="75" t="s">
        <v>22</v>
      </c>
      <c r="D23" s="75" t="s">
        <v>22</v>
      </c>
      <c r="E23" s="75" t="s">
        <v>22</v>
      </c>
      <c r="F23" s="75" t="s">
        <v>22</v>
      </c>
    </row>
    <row r="24" spans="2:7" ht="25.5" hidden="1">
      <c r="B24" s="28" t="s">
        <v>13</v>
      </c>
      <c r="C24" s="59" t="str">
        <f>CONCATENATE(C20," ",B20,B19," ",C18,B23,B18," ",C21," ",B24," ",C22,B22)</f>
        <v>12,72% (IC 90%; 9,96% a 15,49%)</v>
      </c>
      <c r="D24" s="59" t="str">
        <f>CONCATENATE(D20," ",B20,B19," ",D18,B23,B18," ",D21," ",B24," ",D22,B22)</f>
        <v>12,72% (IC 95%; 9,43% a 16,02%)</v>
      </c>
      <c r="E24" s="59" t="str">
        <f>CONCATENATE(E20," ",B20,B19," ",E18,B23,B18," ",E21," ",B24," ",E22,B22)</f>
        <v>12,72% (IC 99%; 8,39% a 17,05%)</v>
      </c>
      <c r="F24" s="59" t="str">
        <f>CONCATENATE(F20," ",B20,B19," ",F18,B23,B18," ",F21," ",B24," ",F22,B22)</f>
        <v>12,72% (IC 99,9%; 7,19% a 18,25%)</v>
      </c>
    </row>
    <row r="25" spans="2:7" hidden="1">
      <c r="B25" s="29" t="s">
        <v>14</v>
      </c>
      <c r="C25" s="70"/>
      <c r="D25" s="70"/>
      <c r="E25" s="70"/>
      <c r="F25" s="71"/>
    </row>
    <row r="26" spans="2:7" hidden="1">
      <c r="B26" s="50"/>
      <c r="C26" s="50"/>
      <c r="D26" s="50"/>
      <c r="E26" s="50"/>
      <c r="F26" s="50"/>
      <c r="G26" s="50"/>
    </row>
    <row r="27" spans="2:7" ht="24" customHeight="1">
      <c r="B27" s="77" t="s">
        <v>30</v>
      </c>
      <c r="C27" s="78"/>
      <c r="D27" s="79"/>
      <c r="E27" s="80" t="s">
        <v>23</v>
      </c>
      <c r="F27" s="80"/>
    </row>
    <row r="28" spans="2:7" ht="24" customHeight="1">
      <c r="B28" s="51" t="str">
        <f>C23</f>
        <v>Promedio con IC al</v>
      </c>
      <c r="C28" s="52">
        <f>D5</f>
        <v>0.9</v>
      </c>
      <c r="D28" s="24" t="str">
        <f>C24</f>
        <v>12,72% (IC 90%; 9,96% a 15,49%)</v>
      </c>
      <c r="E28" s="32">
        <f t="shared" ref="E28:F31" si="6">E5</f>
        <v>1</v>
      </c>
      <c r="F28" s="33" t="str">
        <f t="shared" si="6"/>
        <v>año</v>
      </c>
    </row>
    <row r="29" spans="2:7" ht="24" hidden="1" customHeight="1">
      <c r="B29" s="51" t="str">
        <f>D23</f>
        <v>Promedio con IC al</v>
      </c>
      <c r="C29" s="52">
        <f>D6</f>
        <v>0.95</v>
      </c>
      <c r="D29" s="24" t="str">
        <f>D24</f>
        <v>12,72% (IC 95%; 9,43% a 16,02%)</v>
      </c>
      <c r="E29" s="34">
        <f t="shared" si="6"/>
        <v>1</v>
      </c>
      <c r="F29" s="35" t="str">
        <f t="shared" si="6"/>
        <v>año</v>
      </c>
    </row>
    <row r="30" spans="2:7" ht="24" hidden="1" customHeight="1">
      <c r="B30" s="51" t="str">
        <f>E23</f>
        <v>Promedio con IC al</v>
      </c>
      <c r="C30" s="52">
        <f>D7</f>
        <v>0.99</v>
      </c>
      <c r="D30" s="24" t="str">
        <f>E24</f>
        <v>12,72% (IC 99%; 8,39% a 17,05%)</v>
      </c>
      <c r="E30" s="32">
        <f t="shared" si="6"/>
        <v>1</v>
      </c>
      <c r="F30" s="33" t="str">
        <f t="shared" si="6"/>
        <v>año</v>
      </c>
    </row>
    <row r="31" spans="2:7" ht="24" hidden="1" customHeight="1">
      <c r="B31" s="51" t="str">
        <f>F23</f>
        <v>Promedio con IC al</v>
      </c>
      <c r="C31" s="55">
        <f>D8</f>
        <v>0.999</v>
      </c>
      <c r="D31" s="24" t="str">
        <f>F24</f>
        <v>12,72% (IC 99,9%; 7,19% a 18,25%)</v>
      </c>
      <c r="E31" s="36">
        <f t="shared" si="6"/>
        <v>1</v>
      </c>
      <c r="F31" s="37" t="str">
        <f t="shared" si="6"/>
        <v>año</v>
      </c>
    </row>
    <row r="32" spans="2:7" hidden="1"/>
    <row r="33" spans="2:26" hidden="1"/>
    <row r="34" spans="2:26" hidden="1">
      <c r="B34" s="5" t="s">
        <v>31</v>
      </c>
      <c r="C34" s="6"/>
      <c r="D34" s="7"/>
      <c r="E34" s="7"/>
      <c r="F34" s="8"/>
      <c r="G34" s="8"/>
      <c r="H34" s="9"/>
      <c r="I34" s="10"/>
      <c r="J34" s="11"/>
      <c r="K34" s="11"/>
    </row>
    <row r="35" spans="2:26" hidden="1">
      <c r="B35" s="12" t="s">
        <v>0</v>
      </c>
      <c r="C35" s="6"/>
      <c r="D35" s="10"/>
      <c r="E35" s="10"/>
      <c r="F35" s="6"/>
      <c r="G35" s="6"/>
      <c r="H35" s="13"/>
      <c r="I35" s="10"/>
      <c r="J35" s="14"/>
      <c r="K35" s="14"/>
      <c r="L35" s="14"/>
    </row>
    <row r="36" spans="2:26" hidden="1">
      <c r="B36" s="15" t="s">
        <v>17</v>
      </c>
      <c r="C36" s="16" t="s">
        <v>1</v>
      </c>
      <c r="E36" s="16" t="s">
        <v>18</v>
      </c>
      <c r="F36" s="16"/>
      <c r="G36" s="16" t="s">
        <v>2</v>
      </c>
      <c r="H36" s="16"/>
      <c r="I36" s="16" t="s">
        <v>3</v>
      </c>
      <c r="J36" s="14"/>
      <c r="K36" s="14"/>
      <c r="L36" s="14"/>
    </row>
    <row r="37" spans="2:26" ht="25.5" hidden="1">
      <c r="B37" s="48" t="s">
        <v>15</v>
      </c>
      <c r="C37" s="48" t="s">
        <v>4</v>
      </c>
      <c r="D37" s="58" t="s">
        <v>5</v>
      </c>
      <c r="E37" s="58" t="s">
        <v>1</v>
      </c>
      <c r="F37" s="58" t="s">
        <v>18</v>
      </c>
      <c r="G37" s="58" t="s">
        <v>2</v>
      </c>
      <c r="H37" s="58" t="s">
        <v>3</v>
      </c>
      <c r="I37" s="59" t="s">
        <v>35</v>
      </c>
      <c r="J37" s="58" t="s">
        <v>29</v>
      </c>
      <c r="K37" s="58" t="s">
        <v>6</v>
      </c>
      <c r="L37" s="58" t="s">
        <v>7</v>
      </c>
    </row>
    <row r="38" spans="2:26" hidden="1">
      <c r="B38" s="17">
        <f t="shared" ref="B38:C41" si="7">B5</f>
        <v>50</v>
      </c>
      <c r="C38" s="18">
        <f t="shared" si="7"/>
        <v>393</v>
      </c>
      <c r="D38" s="44">
        <f>B38/C38</f>
        <v>0.1272264631043257</v>
      </c>
      <c r="E38" s="60">
        <f>2*B38+I38^2</f>
        <v>102.70554345409542</v>
      </c>
      <c r="F38" s="60">
        <f>I38*SQRT((I38^2)+(4*B38*(1-D38)))</f>
        <v>21.899436324096506</v>
      </c>
      <c r="G38" s="45">
        <f>2*(C38+I38^2)</f>
        <v>791.41108690819078</v>
      </c>
      <c r="H38" s="61" t="s">
        <v>8</v>
      </c>
      <c r="I38" s="47">
        <f>-NORMSINV((1-D5)/2)</f>
        <v>1.6448536269514726</v>
      </c>
      <c r="J38" s="62">
        <f>D38</f>
        <v>0.1272264631043257</v>
      </c>
      <c r="K38" s="62">
        <f>(E38-F38)/G38</f>
        <v>0.10210383512023377</v>
      </c>
      <c r="L38" s="62">
        <f>(E38+F38)/G38</f>
        <v>0.15744659360912766</v>
      </c>
    </row>
    <row r="39" spans="2:26" hidden="1">
      <c r="B39" s="17">
        <f t="shared" si="7"/>
        <v>50</v>
      </c>
      <c r="C39" s="18">
        <f t="shared" si="7"/>
        <v>393</v>
      </c>
      <c r="D39" s="44">
        <f>B39/C39</f>
        <v>0.1272264631043257</v>
      </c>
      <c r="E39" s="60">
        <f>2*B39+I39^2</f>
        <v>103.84145882069413</v>
      </c>
      <c r="F39" s="60">
        <f>I39*SQRT((I39^2)+(4*B39*(1-D39)))</f>
        <v>26.178264385293918</v>
      </c>
      <c r="G39" s="45">
        <f>2*(C39+I39^2)</f>
        <v>793.68291764138826</v>
      </c>
      <c r="H39" s="61" t="s">
        <v>8</v>
      </c>
      <c r="I39" s="47">
        <f>-NORMSINV((1-D6)/2)</f>
        <v>1.9599639845400536</v>
      </c>
      <c r="J39" s="62">
        <f>D39</f>
        <v>0.1272264631043257</v>
      </c>
      <c r="K39" s="62">
        <f>(E39-F39)/G39</f>
        <v>9.7851664322314375E-2</v>
      </c>
      <c r="L39" s="62">
        <f>(E39+F39)/G39</f>
        <v>0.16381822049587716</v>
      </c>
    </row>
    <row r="40" spans="2:26" hidden="1">
      <c r="B40" s="17">
        <f t="shared" si="7"/>
        <v>50</v>
      </c>
      <c r="C40" s="18">
        <f t="shared" si="7"/>
        <v>393</v>
      </c>
      <c r="D40" s="44">
        <f>B40/C40</f>
        <v>0.1272264631043257</v>
      </c>
      <c r="E40" s="60">
        <f>2*B40+I40^2</f>
        <v>106.63489660102121</v>
      </c>
      <c r="F40" s="60">
        <f>I40*SQRT((I40^2)+(4*B40*(1-D40)))</f>
        <v>34.672385086525516</v>
      </c>
      <c r="G40" s="45">
        <f>2*(C40+I40^2)</f>
        <v>799.26979320204237</v>
      </c>
      <c r="H40" s="61" t="s">
        <v>8</v>
      </c>
      <c r="I40" s="47">
        <f>-NORMSINV((1-D7)/2)</f>
        <v>2.5758293035488999</v>
      </c>
      <c r="J40" s="62">
        <f>D40</f>
        <v>0.1272264631043257</v>
      </c>
      <c r="K40" s="62">
        <f>(E40-F40)/G40</f>
        <v>9.003531989642545E-2</v>
      </c>
      <c r="L40" s="62">
        <f>(E40+F40)/G40</f>
        <v>0.17679547368034532</v>
      </c>
    </row>
    <row r="41" spans="2:26" hidden="1">
      <c r="B41" s="17">
        <f t="shared" si="7"/>
        <v>50</v>
      </c>
      <c r="C41" s="18">
        <f t="shared" si="7"/>
        <v>393</v>
      </c>
      <c r="D41" s="44">
        <f>B41/C41</f>
        <v>0.1272264631043257</v>
      </c>
      <c r="E41" s="60">
        <f>2*B41+I41^2</f>
        <v>110.82756617066273</v>
      </c>
      <c r="F41" s="60">
        <f>I41*SQRT((I41^2)+(4*B41*(1-D41)))</f>
        <v>44.802219071473822</v>
      </c>
      <c r="G41" s="45">
        <f>2*(C41+I41^2)</f>
        <v>807.6551323413255</v>
      </c>
      <c r="H41" s="61" t="s">
        <v>8</v>
      </c>
      <c r="I41" s="47">
        <f>-NORMSINV((1-D8)/2)</f>
        <v>3.2905267314918945</v>
      </c>
      <c r="J41" s="62">
        <f>D41</f>
        <v>0.1272264631043257</v>
      </c>
      <c r="K41" s="62">
        <f>(E41-F41)/G41</f>
        <v>8.1749430487474128E-2</v>
      </c>
      <c r="L41" s="62">
        <f>(E41+F41)/G41</f>
        <v>0.19269336503933143</v>
      </c>
    </row>
    <row r="42" spans="2:26" hidden="1"/>
    <row r="43" spans="2:26" hidden="1">
      <c r="B43" s="63" t="s">
        <v>36</v>
      </c>
      <c r="C43" s="64">
        <f>D5*100</f>
        <v>90</v>
      </c>
      <c r="D43" s="64">
        <f>D6*100</f>
        <v>95</v>
      </c>
      <c r="E43" s="64">
        <f>D7*100</f>
        <v>99</v>
      </c>
      <c r="F43" s="65">
        <f>D8*100</f>
        <v>99.9</v>
      </c>
    </row>
    <row r="44" spans="2:26" hidden="1">
      <c r="B44" s="27" t="s">
        <v>37</v>
      </c>
      <c r="F44" s="66"/>
    </row>
    <row r="45" spans="2:26" hidden="1">
      <c r="B45" s="27" t="s">
        <v>9</v>
      </c>
      <c r="C45" s="67" t="str">
        <f>ROUND(J38,4)*100&amp;B48</f>
        <v>12,72%</v>
      </c>
      <c r="D45" s="68" t="str">
        <f>ROUND(J39,4)*100&amp;B48</f>
        <v>12,72%</v>
      </c>
      <c r="E45" s="68" t="str">
        <f>ROUND(J40,4)*100&amp;B48</f>
        <v>12,72%</v>
      </c>
      <c r="F45" s="69" t="str">
        <f>ROUND(J41,4)*100&amp;B48</f>
        <v>12,72%</v>
      </c>
    </row>
    <row r="46" spans="2:26" hidden="1">
      <c r="B46" s="27" t="s">
        <v>10</v>
      </c>
      <c r="C46" s="67" t="str">
        <f>ROUND(K38,4)*100&amp;B48</f>
        <v>10,21%</v>
      </c>
      <c r="D46" s="68" t="str">
        <f>ROUND(K39,4)*100&amp;B48</f>
        <v>9,79%</v>
      </c>
      <c r="E46" s="68" t="str">
        <f>ROUND(K40,4)*100&amp;B48</f>
        <v>9%</v>
      </c>
      <c r="F46" s="69" t="str">
        <f>ROUND(K41,4)*100&amp;B48</f>
        <v>8,17%</v>
      </c>
    </row>
    <row r="47" spans="2:26" hidden="1">
      <c r="B47" s="27" t="s">
        <v>11</v>
      </c>
      <c r="C47" s="67" t="str">
        <f>ROUND(L38,4)*100&amp;B48</f>
        <v>15,74%</v>
      </c>
      <c r="D47" s="68" t="str">
        <f>ROUND(L39,4)*100&amp;B48</f>
        <v>16,38%</v>
      </c>
      <c r="E47" s="68" t="str">
        <f>ROUND(L40,4)*100&amp;B48</f>
        <v>17,68%</v>
      </c>
      <c r="F47" s="69" t="str">
        <f>ROUND(L41,4)*100&amp;B48</f>
        <v>19,27%</v>
      </c>
    </row>
    <row r="48" spans="2:26" hidden="1">
      <c r="B48" s="74" t="s">
        <v>12</v>
      </c>
      <c r="C48" s="75" t="s">
        <v>22</v>
      </c>
      <c r="D48" s="75" t="s">
        <v>22</v>
      </c>
      <c r="E48" s="75" t="s">
        <v>22</v>
      </c>
      <c r="F48" s="75" t="s">
        <v>22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2:7" ht="25.5" hidden="1">
      <c r="B49" s="28" t="s">
        <v>13</v>
      </c>
      <c r="C49" s="59" t="str">
        <f>CONCATENATE(C45," ",B45,B44," ",C43,B48,B43," ",C46," ",B49," ",C47,B47)</f>
        <v>12,72% (IC 90%; 10,21% a 15,74%)</v>
      </c>
      <c r="D49" s="59" t="str">
        <f>CONCATENATE(D45," ",B45,B44," ",D43,B48,B43," ",D46," ",B49," ",D47,B47)</f>
        <v>12,72% (IC 95%; 9,79% a 16,38%)</v>
      </c>
      <c r="E49" s="59" t="str">
        <f>CONCATENATE(E45," ",B45,B44,," ",E43,B48,B43," ",E46," ",B49," ",E47,B47)</f>
        <v>12,72% (IC 99%; 9% a 17,68%)</v>
      </c>
      <c r="F49" s="59" t="str">
        <f>CONCATENATE(F45," ",B45,C44," ",F43,B48,B43," ",,F46," ",B49," ",F47,B47)</f>
        <v>12,72% ( 99,9%; 8,17% a 19,27%)</v>
      </c>
    </row>
    <row r="50" spans="2:7" hidden="1">
      <c r="B50" s="29" t="s">
        <v>14</v>
      </c>
      <c r="C50" s="70"/>
      <c r="D50" s="70"/>
      <c r="E50" s="70"/>
      <c r="F50" s="71"/>
    </row>
    <row r="51" spans="2:7" hidden="1">
      <c r="B51" s="50"/>
      <c r="C51" s="50"/>
      <c r="D51" s="50"/>
      <c r="E51" s="50"/>
      <c r="F51" s="50"/>
      <c r="G51" s="50"/>
    </row>
    <row r="52" spans="2:7" ht="24" hidden="1" customHeight="1">
      <c r="B52" s="77" t="s">
        <v>33</v>
      </c>
      <c r="C52" s="78"/>
      <c r="D52" s="79"/>
      <c r="E52" s="81" t="s">
        <v>23</v>
      </c>
      <c r="F52" s="81"/>
    </row>
    <row r="53" spans="2:7" ht="24" hidden="1" customHeight="1">
      <c r="B53" s="51" t="str">
        <f>C48</f>
        <v>Promedio con IC al</v>
      </c>
      <c r="C53" s="52">
        <f>D5</f>
        <v>0.9</v>
      </c>
      <c r="D53" s="53" t="str">
        <f>C49</f>
        <v>12,72% (IC 90%; 10,21% a 15,74%)</v>
      </c>
      <c r="E53" s="32">
        <f t="shared" ref="E53:F56" si="8">E5</f>
        <v>1</v>
      </c>
      <c r="F53" s="33" t="str">
        <f t="shared" si="8"/>
        <v>año</v>
      </c>
    </row>
    <row r="54" spans="2:7" ht="24" hidden="1" customHeight="1">
      <c r="B54" s="51" t="str">
        <f>D48</f>
        <v>Promedio con IC al</v>
      </c>
      <c r="C54" s="52">
        <f>D6</f>
        <v>0.95</v>
      </c>
      <c r="D54" s="53" t="str">
        <f>D49</f>
        <v>12,72% (IC 95%; 9,79% a 16,38%)</v>
      </c>
      <c r="E54" s="34">
        <f t="shared" si="8"/>
        <v>1</v>
      </c>
      <c r="F54" s="35" t="str">
        <f t="shared" si="8"/>
        <v>año</v>
      </c>
    </row>
    <row r="55" spans="2:7" ht="24" hidden="1" customHeight="1">
      <c r="B55" s="51" t="str">
        <f>E48</f>
        <v>Promedio con IC al</v>
      </c>
      <c r="C55" s="52">
        <f>D7</f>
        <v>0.99</v>
      </c>
      <c r="D55" s="53" t="str">
        <f>E49</f>
        <v>12,72% (IC 99%; 9% a 17,68%)</v>
      </c>
      <c r="E55" s="32">
        <f t="shared" si="8"/>
        <v>1</v>
      </c>
      <c r="F55" s="33" t="str">
        <f t="shared" si="8"/>
        <v>año</v>
      </c>
    </row>
    <row r="56" spans="2:7" ht="24" hidden="1" customHeight="1">
      <c r="B56" s="51" t="str">
        <f>F48</f>
        <v>Promedio con IC al</v>
      </c>
      <c r="C56" s="55">
        <f>D8</f>
        <v>0.999</v>
      </c>
      <c r="D56" s="53" t="str">
        <f>F49</f>
        <v>12,72% ( 99,9%; 8,17% a 19,27%)</v>
      </c>
      <c r="E56" s="36">
        <f t="shared" si="8"/>
        <v>1</v>
      </c>
      <c r="F56" s="37" t="str">
        <f t="shared" si="8"/>
        <v>año</v>
      </c>
    </row>
    <row r="57" spans="2:7" hidden="1"/>
  </sheetData>
  <mergeCells count="5">
    <mergeCell ref="B27:D27"/>
    <mergeCell ref="E27:F27"/>
    <mergeCell ref="E4:F4"/>
    <mergeCell ref="E52:F52"/>
    <mergeCell ref="B52:D5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56"/>
  <sheetViews>
    <sheetView tabSelected="1" workbookViewId="0"/>
  </sheetViews>
  <sheetFormatPr baseColWidth="10" defaultRowHeight="12.75"/>
  <cols>
    <col min="1" max="1" width="1.5703125" style="1" customWidth="1"/>
    <col min="2" max="2" width="18" style="1" customWidth="1"/>
    <col min="3" max="3" width="21.28515625" style="1" customWidth="1"/>
    <col min="4" max="4" width="31.42578125" style="1" customWidth="1"/>
    <col min="5" max="5" width="22.5703125" style="1" customWidth="1"/>
    <col min="6" max="6" width="19" style="1" customWidth="1"/>
    <col min="7" max="7" width="15.42578125" style="1" customWidth="1"/>
    <col min="8" max="8" width="11.85546875" style="1" customWidth="1"/>
    <col min="9" max="9" width="9.85546875" style="1" customWidth="1"/>
    <col min="10" max="10" width="13.42578125" style="1" customWidth="1"/>
    <col min="11" max="11" width="11.85546875" style="1" customWidth="1"/>
    <col min="12" max="12" width="12.7109375" style="1" bestFit="1" customWidth="1"/>
    <col min="13" max="16" width="11.42578125" style="1"/>
    <col min="17" max="17" width="12.28515625" style="1" bestFit="1" customWidth="1"/>
    <col min="18" max="256" width="11.42578125" style="1"/>
    <col min="257" max="257" width="15" style="1" customWidth="1"/>
    <col min="258" max="258" width="18" style="1" customWidth="1"/>
    <col min="259" max="259" width="21" style="1" customWidth="1"/>
    <col min="260" max="260" width="20.5703125" style="1" customWidth="1"/>
    <col min="261" max="261" width="22.5703125" style="1" customWidth="1"/>
    <col min="262" max="262" width="19" style="1" customWidth="1"/>
    <col min="263" max="263" width="15.42578125" style="1" customWidth="1"/>
    <col min="264" max="264" width="11.85546875" style="1" customWidth="1"/>
    <col min="265" max="265" width="9.85546875" style="1" customWidth="1"/>
    <col min="266" max="266" width="13.42578125" style="1" customWidth="1"/>
    <col min="267" max="267" width="11.85546875" style="1" customWidth="1"/>
    <col min="268" max="268" width="12.7109375" style="1" bestFit="1" customWidth="1"/>
    <col min="269" max="272" width="11.42578125" style="1"/>
    <col min="273" max="273" width="12.28515625" style="1" bestFit="1" customWidth="1"/>
    <col min="274" max="512" width="11.42578125" style="1"/>
    <col min="513" max="513" width="15" style="1" customWidth="1"/>
    <col min="514" max="514" width="18" style="1" customWidth="1"/>
    <col min="515" max="515" width="21" style="1" customWidth="1"/>
    <col min="516" max="516" width="20.5703125" style="1" customWidth="1"/>
    <col min="517" max="517" width="22.5703125" style="1" customWidth="1"/>
    <col min="518" max="518" width="19" style="1" customWidth="1"/>
    <col min="519" max="519" width="15.42578125" style="1" customWidth="1"/>
    <col min="520" max="520" width="11.85546875" style="1" customWidth="1"/>
    <col min="521" max="521" width="9.85546875" style="1" customWidth="1"/>
    <col min="522" max="522" width="13.42578125" style="1" customWidth="1"/>
    <col min="523" max="523" width="11.85546875" style="1" customWidth="1"/>
    <col min="524" max="524" width="12.7109375" style="1" bestFit="1" customWidth="1"/>
    <col min="525" max="528" width="11.42578125" style="1"/>
    <col min="529" max="529" width="12.28515625" style="1" bestFit="1" customWidth="1"/>
    <col min="530" max="768" width="11.42578125" style="1"/>
    <col min="769" max="769" width="15" style="1" customWidth="1"/>
    <col min="770" max="770" width="18" style="1" customWidth="1"/>
    <col min="771" max="771" width="21" style="1" customWidth="1"/>
    <col min="772" max="772" width="20.5703125" style="1" customWidth="1"/>
    <col min="773" max="773" width="22.5703125" style="1" customWidth="1"/>
    <col min="774" max="774" width="19" style="1" customWidth="1"/>
    <col min="775" max="775" width="15.42578125" style="1" customWidth="1"/>
    <col min="776" max="776" width="11.85546875" style="1" customWidth="1"/>
    <col min="777" max="777" width="9.85546875" style="1" customWidth="1"/>
    <col min="778" max="778" width="13.42578125" style="1" customWidth="1"/>
    <col min="779" max="779" width="11.85546875" style="1" customWidth="1"/>
    <col min="780" max="780" width="12.7109375" style="1" bestFit="1" customWidth="1"/>
    <col min="781" max="784" width="11.42578125" style="1"/>
    <col min="785" max="785" width="12.28515625" style="1" bestFit="1" customWidth="1"/>
    <col min="786" max="1024" width="11.42578125" style="1"/>
    <col min="1025" max="1025" width="15" style="1" customWidth="1"/>
    <col min="1026" max="1026" width="18" style="1" customWidth="1"/>
    <col min="1027" max="1027" width="21" style="1" customWidth="1"/>
    <col min="1028" max="1028" width="20.5703125" style="1" customWidth="1"/>
    <col min="1029" max="1029" width="22.5703125" style="1" customWidth="1"/>
    <col min="1030" max="1030" width="19" style="1" customWidth="1"/>
    <col min="1031" max="1031" width="15.42578125" style="1" customWidth="1"/>
    <col min="1032" max="1032" width="11.85546875" style="1" customWidth="1"/>
    <col min="1033" max="1033" width="9.85546875" style="1" customWidth="1"/>
    <col min="1034" max="1034" width="13.42578125" style="1" customWidth="1"/>
    <col min="1035" max="1035" width="11.85546875" style="1" customWidth="1"/>
    <col min="1036" max="1036" width="12.7109375" style="1" bestFit="1" customWidth="1"/>
    <col min="1037" max="1040" width="11.42578125" style="1"/>
    <col min="1041" max="1041" width="12.28515625" style="1" bestFit="1" customWidth="1"/>
    <col min="1042" max="1280" width="11.42578125" style="1"/>
    <col min="1281" max="1281" width="15" style="1" customWidth="1"/>
    <col min="1282" max="1282" width="18" style="1" customWidth="1"/>
    <col min="1283" max="1283" width="21" style="1" customWidth="1"/>
    <col min="1284" max="1284" width="20.5703125" style="1" customWidth="1"/>
    <col min="1285" max="1285" width="22.5703125" style="1" customWidth="1"/>
    <col min="1286" max="1286" width="19" style="1" customWidth="1"/>
    <col min="1287" max="1287" width="15.42578125" style="1" customWidth="1"/>
    <col min="1288" max="1288" width="11.85546875" style="1" customWidth="1"/>
    <col min="1289" max="1289" width="9.85546875" style="1" customWidth="1"/>
    <col min="1290" max="1290" width="13.42578125" style="1" customWidth="1"/>
    <col min="1291" max="1291" width="11.85546875" style="1" customWidth="1"/>
    <col min="1292" max="1292" width="12.7109375" style="1" bestFit="1" customWidth="1"/>
    <col min="1293" max="1296" width="11.42578125" style="1"/>
    <col min="1297" max="1297" width="12.28515625" style="1" bestFit="1" customWidth="1"/>
    <col min="1298" max="1536" width="11.42578125" style="1"/>
    <col min="1537" max="1537" width="15" style="1" customWidth="1"/>
    <col min="1538" max="1538" width="18" style="1" customWidth="1"/>
    <col min="1539" max="1539" width="21" style="1" customWidth="1"/>
    <col min="1540" max="1540" width="20.5703125" style="1" customWidth="1"/>
    <col min="1541" max="1541" width="22.5703125" style="1" customWidth="1"/>
    <col min="1542" max="1542" width="19" style="1" customWidth="1"/>
    <col min="1543" max="1543" width="15.42578125" style="1" customWidth="1"/>
    <col min="1544" max="1544" width="11.85546875" style="1" customWidth="1"/>
    <col min="1545" max="1545" width="9.85546875" style="1" customWidth="1"/>
    <col min="1546" max="1546" width="13.42578125" style="1" customWidth="1"/>
    <col min="1547" max="1547" width="11.85546875" style="1" customWidth="1"/>
    <col min="1548" max="1548" width="12.7109375" style="1" bestFit="1" customWidth="1"/>
    <col min="1549" max="1552" width="11.42578125" style="1"/>
    <col min="1553" max="1553" width="12.28515625" style="1" bestFit="1" customWidth="1"/>
    <col min="1554" max="1792" width="11.42578125" style="1"/>
    <col min="1793" max="1793" width="15" style="1" customWidth="1"/>
    <col min="1794" max="1794" width="18" style="1" customWidth="1"/>
    <col min="1795" max="1795" width="21" style="1" customWidth="1"/>
    <col min="1796" max="1796" width="20.5703125" style="1" customWidth="1"/>
    <col min="1797" max="1797" width="22.5703125" style="1" customWidth="1"/>
    <col min="1798" max="1798" width="19" style="1" customWidth="1"/>
    <col min="1799" max="1799" width="15.42578125" style="1" customWidth="1"/>
    <col min="1800" max="1800" width="11.85546875" style="1" customWidth="1"/>
    <col min="1801" max="1801" width="9.85546875" style="1" customWidth="1"/>
    <col min="1802" max="1802" width="13.42578125" style="1" customWidth="1"/>
    <col min="1803" max="1803" width="11.85546875" style="1" customWidth="1"/>
    <col min="1804" max="1804" width="12.7109375" style="1" bestFit="1" customWidth="1"/>
    <col min="1805" max="1808" width="11.42578125" style="1"/>
    <col min="1809" max="1809" width="12.28515625" style="1" bestFit="1" customWidth="1"/>
    <col min="1810" max="2048" width="11.42578125" style="1"/>
    <col min="2049" max="2049" width="15" style="1" customWidth="1"/>
    <col min="2050" max="2050" width="18" style="1" customWidth="1"/>
    <col min="2051" max="2051" width="21" style="1" customWidth="1"/>
    <col min="2052" max="2052" width="20.5703125" style="1" customWidth="1"/>
    <col min="2053" max="2053" width="22.5703125" style="1" customWidth="1"/>
    <col min="2054" max="2054" width="19" style="1" customWidth="1"/>
    <col min="2055" max="2055" width="15.42578125" style="1" customWidth="1"/>
    <col min="2056" max="2056" width="11.85546875" style="1" customWidth="1"/>
    <col min="2057" max="2057" width="9.85546875" style="1" customWidth="1"/>
    <col min="2058" max="2058" width="13.42578125" style="1" customWidth="1"/>
    <col min="2059" max="2059" width="11.85546875" style="1" customWidth="1"/>
    <col min="2060" max="2060" width="12.7109375" style="1" bestFit="1" customWidth="1"/>
    <col min="2061" max="2064" width="11.42578125" style="1"/>
    <col min="2065" max="2065" width="12.28515625" style="1" bestFit="1" customWidth="1"/>
    <col min="2066" max="2304" width="11.42578125" style="1"/>
    <col min="2305" max="2305" width="15" style="1" customWidth="1"/>
    <col min="2306" max="2306" width="18" style="1" customWidth="1"/>
    <col min="2307" max="2307" width="21" style="1" customWidth="1"/>
    <col min="2308" max="2308" width="20.5703125" style="1" customWidth="1"/>
    <col min="2309" max="2309" width="22.5703125" style="1" customWidth="1"/>
    <col min="2310" max="2310" width="19" style="1" customWidth="1"/>
    <col min="2311" max="2311" width="15.42578125" style="1" customWidth="1"/>
    <col min="2312" max="2312" width="11.85546875" style="1" customWidth="1"/>
    <col min="2313" max="2313" width="9.85546875" style="1" customWidth="1"/>
    <col min="2314" max="2314" width="13.42578125" style="1" customWidth="1"/>
    <col min="2315" max="2315" width="11.85546875" style="1" customWidth="1"/>
    <col min="2316" max="2316" width="12.7109375" style="1" bestFit="1" customWidth="1"/>
    <col min="2317" max="2320" width="11.42578125" style="1"/>
    <col min="2321" max="2321" width="12.28515625" style="1" bestFit="1" customWidth="1"/>
    <col min="2322" max="2560" width="11.42578125" style="1"/>
    <col min="2561" max="2561" width="15" style="1" customWidth="1"/>
    <col min="2562" max="2562" width="18" style="1" customWidth="1"/>
    <col min="2563" max="2563" width="21" style="1" customWidth="1"/>
    <col min="2564" max="2564" width="20.5703125" style="1" customWidth="1"/>
    <col min="2565" max="2565" width="22.5703125" style="1" customWidth="1"/>
    <col min="2566" max="2566" width="19" style="1" customWidth="1"/>
    <col min="2567" max="2567" width="15.42578125" style="1" customWidth="1"/>
    <col min="2568" max="2568" width="11.85546875" style="1" customWidth="1"/>
    <col min="2569" max="2569" width="9.85546875" style="1" customWidth="1"/>
    <col min="2570" max="2570" width="13.42578125" style="1" customWidth="1"/>
    <col min="2571" max="2571" width="11.85546875" style="1" customWidth="1"/>
    <col min="2572" max="2572" width="12.7109375" style="1" bestFit="1" customWidth="1"/>
    <col min="2573" max="2576" width="11.42578125" style="1"/>
    <col min="2577" max="2577" width="12.28515625" style="1" bestFit="1" customWidth="1"/>
    <col min="2578" max="2816" width="11.42578125" style="1"/>
    <col min="2817" max="2817" width="15" style="1" customWidth="1"/>
    <col min="2818" max="2818" width="18" style="1" customWidth="1"/>
    <col min="2819" max="2819" width="21" style="1" customWidth="1"/>
    <col min="2820" max="2820" width="20.5703125" style="1" customWidth="1"/>
    <col min="2821" max="2821" width="22.5703125" style="1" customWidth="1"/>
    <col min="2822" max="2822" width="19" style="1" customWidth="1"/>
    <col min="2823" max="2823" width="15.42578125" style="1" customWidth="1"/>
    <col min="2824" max="2824" width="11.85546875" style="1" customWidth="1"/>
    <col min="2825" max="2825" width="9.85546875" style="1" customWidth="1"/>
    <col min="2826" max="2826" width="13.42578125" style="1" customWidth="1"/>
    <col min="2827" max="2827" width="11.85546875" style="1" customWidth="1"/>
    <col min="2828" max="2828" width="12.7109375" style="1" bestFit="1" customWidth="1"/>
    <col min="2829" max="2832" width="11.42578125" style="1"/>
    <col min="2833" max="2833" width="12.28515625" style="1" bestFit="1" customWidth="1"/>
    <col min="2834" max="3072" width="11.42578125" style="1"/>
    <col min="3073" max="3073" width="15" style="1" customWidth="1"/>
    <col min="3074" max="3074" width="18" style="1" customWidth="1"/>
    <col min="3075" max="3075" width="21" style="1" customWidth="1"/>
    <col min="3076" max="3076" width="20.5703125" style="1" customWidth="1"/>
    <col min="3077" max="3077" width="22.5703125" style="1" customWidth="1"/>
    <col min="3078" max="3078" width="19" style="1" customWidth="1"/>
    <col min="3079" max="3079" width="15.42578125" style="1" customWidth="1"/>
    <col min="3080" max="3080" width="11.85546875" style="1" customWidth="1"/>
    <col min="3081" max="3081" width="9.85546875" style="1" customWidth="1"/>
    <col min="3082" max="3082" width="13.42578125" style="1" customWidth="1"/>
    <col min="3083" max="3083" width="11.85546875" style="1" customWidth="1"/>
    <col min="3084" max="3084" width="12.7109375" style="1" bestFit="1" customWidth="1"/>
    <col min="3085" max="3088" width="11.42578125" style="1"/>
    <col min="3089" max="3089" width="12.28515625" style="1" bestFit="1" customWidth="1"/>
    <col min="3090" max="3328" width="11.42578125" style="1"/>
    <col min="3329" max="3329" width="15" style="1" customWidth="1"/>
    <col min="3330" max="3330" width="18" style="1" customWidth="1"/>
    <col min="3331" max="3331" width="21" style="1" customWidth="1"/>
    <col min="3332" max="3332" width="20.5703125" style="1" customWidth="1"/>
    <col min="3333" max="3333" width="22.5703125" style="1" customWidth="1"/>
    <col min="3334" max="3334" width="19" style="1" customWidth="1"/>
    <col min="3335" max="3335" width="15.42578125" style="1" customWidth="1"/>
    <col min="3336" max="3336" width="11.85546875" style="1" customWidth="1"/>
    <col min="3337" max="3337" width="9.85546875" style="1" customWidth="1"/>
    <col min="3338" max="3338" width="13.42578125" style="1" customWidth="1"/>
    <col min="3339" max="3339" width="11.85546875" style="1" customWidth="1"/>
    <col min="3340" max="3340" width="12.7109375" style="1" bestFit="1" customWidth="1"/>
    <col min="3341" max="3344" width="11.42578125" style="1"/>
    <col min="3345" max="3345" width="12.28515625" style="1" bestFit="1" customWidth="1"/>
    <col min="3346" max="3584" width="11.42578125" style="1"/>
    <col min="3585" max="3585" width="15" style="1" customWidth="1"/>
    <col min="3586" max="3586" width="18" style="1" customWidth="1"/>
    <col min="3587" max="3587" width="21" style="1" customWidth="1"/>
    <col min="3588" max="3588" width="20.5703125" style="1" customWidth="1"/>
    <col min="3589" max="3589" width="22.5703125" style="1" customWidth="1"/>
    <col min="3590" max="3590" width="19" style="1" customWidth="1"/>
    <col min="3591" max="3591" width="15.42578125" style="1" customWidth="1"/>
    <col min="3592" max="3592" width="11.85546875" style="1" customWidth="1"/>
    <col min="3593" max="3593" width="9.85546875" style="1" customWidth="1"/>
    <col min="3594" max="3594" width="13.42578125" style="1" customWidth="1"/>
    <col min="3595" max="3595" width="11.85546875" style="1" customWidth="1"/>
    <col min="3596" max="3596" width="12.7109375" style="1" bestFit="1" customWidth="1"/>
    <col min="3597" max="3600" width="11.42578125" style="1"/>
    <col min="3601" max="3601" width="12.28515625" style="1" bestFit="1" customWidth="1"/>
    <col min="3602" max="3840" width="11.42578125" style="1"/>
    <col min="3841" max="3841" width="15" style="1" customWidth="1"/>
    <col min="3842" max="3842" width="18" style="1" customWidth="1"/>
    <col min="3843" max="3843" width="21" style="1" customWidth="1"/>
    <col min="3844" max="3844" width="20.5703125" style="1" customWidth="1"/>
    <col min="3845" max="3845" width="22.5703125" style="1" customWidth="1"/>
    <col min="3846" max="3846" width="19" style="1" customWidth="1"/>
    <col min="3847" max="3847" width="15.42578125" style="1" customWidth="1"/>
    <col min="3848" max="3848" width="11.85546875" style="1" customWidth="1"/>
    <col min="3849" max="3849" width="9.85546875" style="1" customWidth="1"/>
    <col min="3850" max="3850" width="13.42578125" style="1" customWidth="1"/>
    <col min="3851" max="3851" width="11.85546875" style="1" customWidth="1"/>
    <col min="3852" max="3852" width="12.7109375" style="1" bestFit="1" customWidth="1"/>
    <col min="3853" max="3856" width="11.42578125" style="1"/>
    <col min="3857" max="3857" width="12.28515625" style="1" bestFit="1" customWidth="1"/>
    <col min="3858" max="4096" width="11.42578125" style="1"/>
    <col min="4097" max="4097" width="15" style="1" customWidth="1"/>
    <col min="4098" max="4098" width="18" style="1" customWidth="1"/>
    <col min="4099" max="4099" width="21" style="1" customWidth="1"/>
    <col min="4100" max="4100" width="20.5703125" style="1" customWidth="1"/>
    <col min="4101" max="4101" width="22.5703125" style="1" customWidth="1"/>
    <col min="4102" max="4102" width="19" style="1" customWidth="1"/>
    <col min="4103" max="4103" width="15.42578125" style="1" customWidth="1"/>
    <col min="4104" max="4104" width="11.85546875" style="1" customWidth="1"/>
    <col min="4105" max="4105" width="9.85546875" style="1" customWidth="1"/>
    <col min="4106" max="4106" width="13.42578125" style="1" customWidth="1"/>
    <col min="4107" max="4107" width="11.85546875" style="1" customWidth="1"/>
    <col min="4108" max="4108" width="12.7109375" style="1" bestFit="1" customWidth="1"/>
    <col min="4109" max="4112" width="11.42578125" style="1"/>
    <col min="4113" max="4113" width="12.28515625" style="1" bestFit="1" customWidth="1"/>
    <col min="4114" max="4352" width="11.42578125" style="1"/>
    <col min="4353" max="4353" width="15" style="1" customWidth="1"/>
    <col min="4354" max="4354" width="18" style="1" customWidth="1"/>
    <col min="4355" max="4355" width="21" style="1" customWidth="1"/>
    <col min="4356" max="4356" width="20.5703125" style="1" customWidth="1"/>
    <col min="4357" max="4357" width="22.5703125" style="1" customWidth="1"/>
    <col min="4358" max="4358" width="19" style="1" customWidth="1"/>
    <col min="4359" max="4359" width="15.42578125" style="1" customWidth="1"/>
    <col min="4360" max="4360" width="11.85546875" style="1" customWidth="1"/>
    <col min="4361" max="4361" width="9.85546875" style="1" customWidth="1"/>
    <col min="4362" max="4362" width="13.42578125" style="1" customWidth="1"/>
    <col min="4363" max="4363" width="11.85546875" style="1" customWidth="1"/>
    <col min="4364" max="4364" width="12.7109375" style="1" bestFit="1" customWidth="1"/>
    <col min="4365" max="4368" width="11.42578125" style="1"/>
    <col min="4369" max="4369" width="12.28515625" style="1" bestFit="1" customWidth="1"/>
    <col min="4370" max="4608" width="11.42578125" style="1"/>
    <col min="4609" max="4609" width="15" style="1" customWidth="1"/>
    <col min="4610" max="4610" width="18" style="1" customWidth="1"/>
    <col min="4611" max="4611" width="21" style="1" customWidth="1"/>
    <col min="4612" max="4612" width="20.5703125" style="1" customWidth="1"/>
    <col min="4613" max="4613" width="22.5703125" style="1" customWidth="1"/>
    <col min="4614" max="4614" width="19" style="1" customWidth="1"/>
    <col min="4615" max="4615" width="15.42578125" style="1" customWidth="1"/>
    <col min="4616" max="4616" width="11.85546875" style="1" customWidth="1"/>
    <col min="4617" max="4617" width="9.85546875" style="1" customWidth="1"/>
    <col min="4618" max="4618" width="13.42578125" style="1" customWidth="1"/>
    <col min="4619" max="4619" width="11.85546875" style="1" customWidth="1"/>
    <col min="4620" max="4620" width="12.7109375" style="1" bestFit="1" customWidth="1"/>
    <col min="4621" max="4624" width="11.42578125" style="1"/>
    <col min="4625" max="4625" width="12.28515625" style="1" bestFit="1" customWidth="1"/>
    <col min="4626" max="4864" width="11.42578125" style="1"/>
    <col min="4865" max="4865" width="15" style="1" customWidth="1"/>
    <col min="4866" max="4866" width="18" style="1" customWidth="1"/>
    <col min="4867" max="4867" width="21" style="1" customWidth="1"/>
    <col min="4868" max="4868" width="20.5703125" style="1" customWidth="1"/>
    <col min="4869" max="4869" width="22.5703125" style="1" customWidth="1"/>
    <col min="4870" max="4870" width="19" style="1" customWidth="1"/>
    <col min="4871" max="4871" width="15.42578125" style="1" customWidth="1"/>
    <col min="4872" max="4872" width="11.85546875" style="1" customWidth="1"/>
    <col min="4873" max="4873" width="9.85546875" style="1" customWidth="1"/>
    <col min="4874" max="4874" width="13.42578125" style="1" customWidth="1"/>
    <col min="4875" max="4875" width="11.85546875" style="1" customWidth="1"/>
    <col min="4876" max="4876" width="12.7109375" style="1" bestFit="1" customWidth="1"/>
    <col min="4877" max="4880" width="11.42578125" style="1"/>
    <col min="4881" max="4881" width="12.28515625" style="1" bestFit="1" customWidth="1"/>
    <col min="4882" max="5120" width="11.42578125" style="1"/>
    <col min="5121" max="5121" width="15" style="1" customWidth="1"/>
    <col min="5122" max="5122" width="18" style="1" customWidth="1"/>
    <col min="5123" max="5123" width="21" style="1" customWidth="1"/>
    <col min="5124" max="5124" width="20.5703125" style="1" customWidth="1"/>
    <col min="5125" max="5125" width="22.5703125" style="1" customWidth="1"/>
    <col min="5126" max="5126" width="19" style="1" customWidth="1"/>
    <col min="5127" max="5127" width="15.42578125" style="1" customWidth="1"/>
    <col min="5128" max="5128" width="11.85546875" style="1" customWidth="1"/>
    <col min="5129" max="5129" width="9.85546875" style="1" customWidth="1"/>
    <col min="5130" max="5130" width="13.42578125" style="1" customWidth="1"/>
    <col min="5131" max="5131" width="11.85546875" style="1" customWidth="1"/>
    <col min="5132" max="5132" width="12.7109375" style="1" bestFit="1" customWidth="1"/>
    <col min="5133" max="5136" width="11.42578125" style="1"/>
    <col min="5137" max="5137" width="12.28515625" style="1" bestFit="1" customWidth="1"/>
    <col min="5138" max="5376" width="11.42578125" style="1"/>
    <col min="5377" max="5377" width="15" style="1" customWidth="1"/>
    <col min="5378" max="5378" width="18" style="1" customWidth="1"/>
    <col min="5379" max="5379" width="21" style="1" customWidth="1"/>
    <col min="5380" max="5380" width="20.5703125" style="1" customWidth="1"/>
    <col min="5381" max="5381" width="22.5703125" style="1" customWidth="1"/>
    <col min="5382" max="5382" width="19" style="1" customWidth="1"/>
    <col min="5383" max="5383" width="15.42578125" style="1" customWidth="1"/>
    <col min="5384" max="5384" width="11.85546875" style="1" customWidth="1"/>
    <col min="5385" max="5385" width="9.85546875" style="1" customWidth="1"/>
    <col min="5386" max="5386" width="13.42578125" style="1" customWidth="1"/>
    <col min="5387" max="5387" width="11.85546875" style="1" customWidth="1"/>
    <col min="5388" max="5388" width="12.7109375" style="1" bestFit="1" customWidth="1"/>
    <col min="5389" max="5392" width="11.42578125" style="1"/>
    <col min="5393" max="5393" width="12.28515625" style="1" bestFit="1" customWidth="1"/>
    <col min="5394" max="5632" width="11.42578125" style="1"/>
    <col min="5633" max="5633" width="15" style="1" customWidth="1"/>
    <col min="5634" max="5634" width="18" style="1" customWidth="1"/>
    <col min="5635" max="5635" width="21" style="1" customWidth="1"/>
    <col min="5636" max="5636" width="20.5703125" style="1" customWidth="1"/>
    <col min="5637" max="5637" width="22.5703125" style="1" customWidth="1"/>
    <col min="5638" max="5638" width="19" style="1" customWidth="1"/>
    <col min="5639" max="5639" width="15.42578125" style="1" customWidth="1"/>
    <col min="5640" max="5640" width="11.85546875" style="1" customWidth="1"/>
    <col min="5641" max="5641" width="9.85546875" style="1" customWidth="1"/>
    <col min="5642" max="5642" width="13.42578125" style="1" customWidth="1"/>
    <col min="5643" max="5643" width="11.85546875" style="1" customWidth="1"/>
    <col min="5644" max="5644" width="12.7109375" style="1" bestFit="1" customWidth="1"/>
    <col min="5645" max="5648" width="11.42578125" style="1"/>
    <col min="5649" max="5649" width="12.28515625" style="1" bestFit="1" customWidth="1"/>
    <col min="5650" max="5888" width="11.42578125" style="1"/>
    <col min="5889" max="5889" width="15" style="1" customWidth="1"/>
    <col min="5890" max="5890" width="18" style="1" customWidth="1"/>
    <col min="5891" max="5891" width="21" style="1" customWidth="1"/>
    <col min="5892" max="5892" width="20.5703125" style="1" customWidth="1"/>
    <col min="5893" max="5893" width="22.5703125" style="1" customWidth="1"/>
    <col min="5894" max="5894" width="19" style="1" customWidth="1"/>
    <col min="5895" max="5895" width="15.42578125" style="1" customWidth="1"/>
    <col min="5896" max="5896" width="11.85546875" style="1" customWidth="1"/>
    <col min="5897" max="5897" width="9.85546875" style="1" customWidth="1"/>
    <col min="5898" max="5898" width="13.42578125" style="1" customWidth="1"/>
    <col min="5899" max="5899" width="11.85546875" style="1" customWidth="1"/>
    <col min="5900" max="5900" width="12.7109375" style="1" bestFit="1" customWidth="1"/>
    <col min="5901" max="5904" width="11.42578125" style="1"/>
    <col min="5905" max="5905" width="12.28515625" style="1" bestFit="1" customWidth="1"/>
    <col min="5906" max="6144" width="11.42578125" style="1"/>
    <col min="6145" max="6145" width="15" style="1" customWidth="1"/>
    <col min="6146" max="6146" width="18" style="1" customWidth="1"/>
    <col min="6147" max="6147" width="21" style="1" customWidth="1"/>
    <col min="6148" max="6148" width="20.5703125" style="1" customWidth="1"/>
    <col min="6149" max="6149" width="22.5703125" style="1" customWidth="1"/>
    <col min="6150" max="6150" width="19" style="1" customWidth="1"/>
    <col min="6151" max="6151" width="15.42578125" style="1" customWidth="1"/>
    <col min="6152" max="6152" width="11.85546875" style="1" customWidth="1"/>
    <col min="6153" max="6153" width="9.85546875" style="1" customWidth="1"/>
    <col min="6154" max="6154" width="13.42578125" style="1" customWidth="1"/>
    <col min="6155" max="6155" width="11.85546875" style="1" customWidth="1"/>
    <col min="6156" max="6156" width="12.7109375" style="1" bestFit="1" customWidth="1"/>
    <col min="6157" max="6160" width="11.42578125" style="1"/>
    <col min="6161" max="6161" width="12.28515625" style="1" bestFit="1" customWidth="1"/>
    <col min="6162" max="6400" width="11.42578125" style="1"/>
    <col min="6401" max="6401" width="15" style="1" customWidth="1"/>
    <col min="6402" max="6402" width="18" style="1" customWidth="1"/>
    <col min="6403" max="6403" width="21" style="1" customWidth="1"/>
    <col min="6404" max="6404" width="20.5703125" style="1" customWidth="1"/>
    <col min="6405" max="6405" width="22.5703125" style="1" customWidth="1"/>
    <col min="6406" max="6406" width="19" style="1" customWidth="1"/>
    <col min="6407" max="6407" width="15.42578125" style="1" customWidth="1"/>
    <col min="6408" max="6408" width="11.85546875" style="1" customWidth="1"/>
    <col min="6409" max="6409" width="9.85546875" style="1" customWidth="1"/>
    <col min="6410" max="6410" width="13.42578125" style="1" customWidth="1"/>
    <col min="6411" max="6411" width="11.85546875" style="1" customWidth="1"/>
    <col min="6412" max="6412" width="12.7109375" style="1" bestFit="1" customWidth="1"/>
    <col min="6413" max="6416" width="11.42578125" style="1"/>
    <col min="6417" max="6417" width="12.28515625" style="1" bestFit="1" customWidth="1"/>
    <col min="6418" max="6656" width="11.42578125" style="1"/>
    <col min="6657" max="6657" width="15" style="1" customWidth="1"/>
    <col min="6658" max="6658" width="18" style="1" customWidth="1"/>
    <col min="6659" max="6659" width="21" style="1" customWidth="1"/>
    <col min="6660" max="6660" width="20.5703125" style="1" customWidth="1"/>
    <col min="6661" max="6661" width="22.5703125" style="1" customWidth="1"/>
    <col min="6662" max="6662" width="19" style="1" customWidth="1"/>
    <col min="6663" max="6663" width="15.42578125" style="1" customWidth="1"/>
    <col min="6664" max="6664" width="11.85546875" style="1" customWidth="1"/>
    <col min="6665" max="6665" width="9.85546875" style="1" customWidth="1"/>
    <col min="6666" max="6666" width="13.42578125" style="1" customWidth="1"/>
    <col min="6667" max="6667" width="11.85546875" style="1" customWidth="1"/>
    <col min="6668" max="6668" width="12.7109375" style="1" bestFit="1" customWidth="1"/>
    <col min="6669" max="6672" width="11.42578125" style="1"/>
    <col min="6673" max="6673" width="12.28515625" style="1" bestFit="1" customWidth="1"/>
    <col min="6674" max="6912" width="11.42578125" style="1"/>
    <col min="6913" max="6913" width="15" style="1" customWidth="1"/>
    <col min="6914" max="6914" width="18" style="1" customWidth="1"/>
    <col min="6915" max="6915" width="21" style="1" customWidth="1"/>
    <col min="6916" max="6916" width="20.5703125" style="1" customWidth="1"/>
    <col min="6917" max="6917" width="22.5703125" style="1" customWidth="1"/>
    <col min="6918" max="6918" width="19" style="1" customWidth="1"/>
    <col min="6919" max="6919" width="15.42578125" style="1" customWidth="1"/>
    <col min="6920" max="6920" width="11.85546875" style="1" customWidth="1"/>
    <col min="6921" max="6921" width="9.85546875" style="1" customWidth="1"/>
    <col min="6922" max="6922" width="13.42578125" style="1" customWidth="1"/>
    <col min="6923" max="6923" width="11.85546875" style="1" customWidth="1"/>
    <col min="6924" max="6924" width="12.7109375" style="1" bestFit="1" customWidth="1"/>
    <col min="6925" max="6928" width="11.42578125" style="1"/>
    <col min="6929" max="6929" width="12.28515625" style="1" bestFit="1" customWidth="1"/>
    <col min="6930" max="7168" width="11.42578125" style="1"/>
    <col min="7169" max="7169" width="15" style="1" customWidth="1"/>
    <col min="7170" max="7170" width="18" style="1" customWidth="1"/>
    <col min="7171" max="7171" width="21" style="1" customWidth="1"/>
    <col min="7172" max="7172" width="20.5703125" style="1" customWidth="1"/>
    <col min="7173" max="7173" width="22.5703125" style="1" customWidth="1"/>
    <col min="7174" max="7174" width="19" style="1" customWidth="1"/>
    <col min="7175" max="7175" width="15.42578125" style="1" customWidth="1"/>
    <col min="7176" max="7176" width="11.85546875" style="1" customWidth="1"/>
    <col min="7177" max="7177" width="9.85546875" style="1" customWidth="1"/>
    <col min="7178" max="7178" width="13.42578125" style="1" customWidth="1"/>
    <col min="7179" max="7179" width="11.85546875" style="1" customWidth="1"/>
    <col min="7180" max="7180" width="12.7109375" style="1" bestFit="1" customWidth="1"/>
    <col min="7181" max="7184" width="11.42578125" style="1"/>
    <col min="7185" max="7185" width="12.28515625" style="1" bestFit="1" customWidth="1"/>
    <col min="7186" max="7424" width="11.42578125" style="1"/>
    <col min="7425" max="7425" width="15" style="1" customWidth="1"/>
    <col min="7426" max="7426" width="18" style="1" customWidth="1"/>
    <col min="7427" max="7427" width="21" style="1" customWidth="1"/>
    <col min="7428" max="7428" width="20.5703125" style="1" customWidth="1"/>
    <col min="7429" max="7429" width="22.5703125" style="1" customWidth="1"/>
    <col min="7430" max="7430" width="19" style="1" customWidth="1"/>
    <col min="7431" max="7431" width="15.42578125" style="1" customWidth="1"/>
    <col min="7432" max="7432" width="11.85546875" style="1" customWidth="1"/>
    <col min="7433" max="7433" width="9.85546875" style="1" customWidth="1"/>
    <col min="7434" max="7434" width="13.42578125" style="1" customWidth="1"/>
    <col min="7435" max="7435" width="11.85546875" style="1" customWidth="1"/>
    <col min="7436" max="7436" width="12.7109375" style="1" bestFit="1" customWidth="1"/>
    <col min="7437" max="7440" width="11.42578125" style="1"/>
    <col min="7441" max="7441" width="12.28515625" style="1" bestFit="1" customWidth="1"/>
    <col min="7442" max="7680" width="11.42578125" style="1"/>
    <col min="7681" max="7681" width="15" style="1" customWidth="1"/>
    <col min="7682" max="7682" width="18" style="1" customWidth="1"/>
    <col min="7683" max="7683" width="21" style="1" customWidth="1"/>
    <col min="7684" max="7684" width="20.5703125" style="1" customWidth="1"/>
    <col min="7685" max="7685" width="22.5703125" style="1" customWidth="1"/>
    <col min="7686" max="7686" width="19" style="1" customWidth="1"/>
    <col min="7687" max="7687" width="15.42578125" style="1" customWidth="1"/>
    <col min="7688" max="7688" width="11.85546875" style="1" customWidth="1"/>
    <col min="7689" max="7689" width="9.85546875" style="1" customWidth="1"/>
    <col min="7690" max="7690" width="13.42578125" style="1" customWidth="1"/>
    <col min="7691" max="7691" width="11.85546875" style="1" customWidth="1"/>
    <col min="7692" max="7692" width="12.7109375" style="1" bestFit="1" customWidth="1"/>
    <col min="7693" max="7696" width="11.42578125" style="1"/>
    <col min="7697" max="7697" width="12.28515625" style="1" bestFit="1" customWidth="1"/>
    <col min="7698" max="7936" width="11.42578125" style="1"/>
    <col min="7937" max="7937" width="15" style="1" customWidth="1"/>
    <col min="7938" max="7938" width="18" style="1" customWidth="1"/>
    <col min="7939" max="7939" width="21" style="1" customWidth="1"/>
    <col min="7940" max="7940" width="20.5703125" style="1" customWidth="1"/>
    <col min="7941" max="7941" width="22.5703125" style="1" customWidth="1"/>
    <col min="7942" max="7942" width="19" style="1" customWidth="1"/>
    <col min="7943" max="7943" width="15.42578125" style="1" customWidth="1"/>
    <col min="7944" max="7944" width="11.85546875" style="1" customWidth="1"/>
    <col min="7945" max="7945" width="9.85546875" style="1" customWidth="1"/>
    <col min="7946" max="7946" width="13.42578125" style="1" customWidth="1"/>
    <col min="7947" max="7947" width="11.85546875" style="1" customWidth="1"/>
    <col min="7948" max="7948" width="12.7109375" style="1" bestFit="1" customWidth="1"/>
    <col min="7949" max="7952" width="11.42578125" style="1"/>
    <col min="7953" max="7953" width="12.28515625" style="1" bestFit="1" customWidth="1"/>
    <col min="7954" max="8192" width="11.42578125" style="1"/>
    <col min="8193" max="8193" width="15" style="1" customWidth="1"/>
    <col min="8194" max="8194" width="18" style="1" customWidth="1"/>
    <col min="8195" max="8195" width="21" style="1" customWidth="1"/>
    <col min="8196" max="8196" width="20.5703125" style="1" customWidth="1"/>
    <col min="8197" max="8197" width="22.5703125" style="1" customWidth="1"/>
    <col min="8198" max="8198" width="19" style="1" customWidth="1"/>
    <col min="8199" max="8199" width="15.42578125" style="1" customWidth="1"/>
    <col min="8200" max="8200" width="11.85546875" style="1" customWidth="1"/>
    <col min="8201" max="8201" width="9.85546875" style="1" customWidth="1"/>
    <col min="8202" max="8202" width="13.42578125" style="1" customWidth="1"/>
    <col min="8203" max="8203" width="11.85546875" style="1" customWidth="1"/>
    <col min="8204" max="8204" width="12.7109375" style="1" bestFit="1" customWidth="1"/>
    <col min="8205" max="8208" width="11.42578125" style="1"/>
    <col min="8209" max="8209" width="12.28515625" style="1" bestFit="1" customWidth="1"/>
    <col min="8210" max="8448" width="11.42578125" style="1"/>
    <col min="8449" max="8449" width="15" style="1" customWidth="1"/>
    <col min="8450" max="8450" width="18" style="1" customWidth="1"/>
    <col min="8451" max="8451" width="21" style="1" customWidth="1"/>
    <col min="8452" max="8452" width="20.5703125" style="1" customWidth="1"/>
    <col min="8453" max="8453" width="22.5703125" style="1" customWidth="1"/>
    <col min="8454" max="8454" width="19" style="1" customWidth="1"/>
    <col min="8455" max="8455" width="15.42578125" style="1" customWidth="1"/>
    <col min="8456" max="8456" width="11.85546875" style="1" customWidth="1"/>
    <col min="8457" max="8457" width="9.85546875" style="1" customWidth="1"/>
    <col min="8458" max="8458" width="13.42578125" style="1" customWidth="1"/>
    <col min="8459" max="8459" width="11.85546875" style="1" customWidth="1"/>
    <col min="8460" max="8460" width="12.7109375" style="1" bestFit="1" customWidth="1"/>
    <col min="8461" max="8464" width="11.42578125" style="1"/>
    <col min="8465" max="8465" width="12.28515625" style="1" bestFit="1" customWidth="1"/>
    <col min="8466" max="8704" width="11.42578125" style="1"/>
    <col min="8705" max="8705" width="15" style="1" customWidth="1"/>
    <col min="8706" max="8706" width="18" style="1" customWidth="1"/>
    <col min="8707" max="8707" width="21" style="1" customWidth="1"/>
    <col min="8708" max="8708" width="20.5703125" style="1" customWidth="1"/>
    <col min="8709" max="8709" width="22.5703125" style="1" customWidth="1"/>
    <col min="8710" max="8710" width="19" style="1" customWidth="1"/>
    <col min="8711" max="8711" width="15.42578125" style="1" customWidth="1"/>
    <col min="8712" max="8712" width="11.85546875" style="1" customWidth="1"/>
    <col min="8713" max="8713" width="9.85546875" style="1" customWidth="1"/>
    <col min="8714" max="8714" width="13.42578125" style="1" customWidth="1"/>
    <col min="8715" max="8715" width="11.85546875" style="1" customWidth="1"/>
    <col min="8716" max="8716" width="12.7109375" style="1" bestFit="1" customWidth="1"/>
    <col min="8717" max="8720" width="11.42578125" style="1"/>
    <col min="8721" max="8721" width="12.28515625" style="1" bestFit="1" customWidth="1"/>
    <col min="8722" max="8960" width="11.42578125" style="1"/>
    <col min="8961" max="8961" width="15" style="1" customWidth="1"/>
    <col min="8962" max="8962" width="18" style="1" customWidth="1"/>
    <col min="8963" max="8963" width="21" style="1" customWidth="1"/>
    <col min="8964" max="8964" width="20.5703125" style="1" customWidth="1"/>
    <col min="8965" max="8965" width="22.5703125" style="1" customWidth="1"/>
    <col min="8966" max="8966" width="19" style="1" customWidth="1"/>
    <col min="8967" max="8967" width="15.42578125" style="1" customWidth="1"/>
    <col min="8968" max="8968" width="11.85546875" style="1" customWidth="1"/>
    <col min="8969" max="8969" width="9.85546875" style="1" customWidth="1"/>
    <col min="8970" max="8970" width="13.42578125" style="1" customWidth="1"/>
    <col min="8971" max="8971" width="11.85546875" style="1" customWidth="1"/>
    <col min="8972" max="8972" width="12.7109375" style="1" bestFit="1" customWidth="1"/>
    <col min="8973" max="8976" width="11.42578125" style="1"/>
    <col min="8977" max="8977" width="12.28515625" style="1" bestFit="1" customWidth="1"/>
    <col min="8978" max="9216" width="11.42578125" style="1"/>
    <col min="9217" max="9217" width="15" style="1" customWidth="1"/>
    <col min="9218" max="9218" width="18" style="1" customWidth="1"/>
    <col min="9219" max="9219" width="21" style="1" customWidth="1"/>
    <col min="9220" max="9220" width="20.5703125" style="1" customWidth="1"/>
    <col min="9221" max="9221" width="22.5703125" style="1" customWidth="1"/>
    <col min="9222" max="9222" width="19" style="1" customWidth="1"/>
    <col min="9223" max="9223" width="15.42578125" style="1" customWidth="1"/>
    <col min="9224" max="9224" width="11.85546875" style="1" customWidth="1"/>
    <col min="9225" max="9225" width="9.85546875" style="1" customWidth="1"/>
    <col min="9226" max="9226" width="13.42578125" style="1" customWidth="1"/>
    <col min="9227" max="9227" width="11.85546875" style="1" customWidth="1"/>
    <col min="9228" max="9228" width="12.7109375" style="1" bestFit="1" customWidth="1"/>
    <col min="9229" max="9232" width="11.42578125" style="1"/>
    <col min="9233" max="9233" width="12.28515625" style="1" bestFit="1" customWidth="1"/>
    <col min="9234" max="9472" width="11.42578125" style="1"/>
    <col min="9473" max="9473" width="15" style="1" customWidth="1"/>
    <col min="9474" max="9474" width="18" style="1" customWidth="1"/>
    <col min="9475" max="9475" width="21" style="1" customWidth="1"/>
    <col min="9476" max="9476" width="20.5703125" style="1" customWidth="1"/>
    <col min="9477" max="9477" width="22.5703125" style="1" customWidth="1"/>
    <col min="9478" max="9478" width="19" style="1" customWidth="1"/>
    <col min="9479" max="9479" width="15.42578125" style="1" customWidth="1"/>
    <col min="9480" max="9480" width="11.85546875" style="1" customWidth="1"/>
    <col min="9481" max="9481" width="9.85546875" style="1" customWidth="1"/>
    <col min="9482" max="9482" width="13.42578125" style="1" customWidth="1"/>
    <col min="9483" max="9483" width="11.85546875" style="1" customWidth="1"/>
    <col min="9484" max="9484" width="12.7109375" style="1" bestFit="1" customWidth="1"/>
    <col min="9485" max="9488" width="11.42578125" style="1"/>
    <col min="9489" max="9489" width="12.28515625" style="1" bestFit="1" customWidth="1"/>
    <col min="9490" max="9728" width="11.42578125" style="1"/>
    <col min="9729" max="9729" width="15" style="1" customWidth="1"/>
    <col min="9730" max="9730" width="18" style="1" customWidth="1"/>
    <col min="9731" max="9731" width="21" style="1" customWidth="1"/>
    <col min="9732" max="9732" width="20.5703125" style="1" customWidth="1"/>
    <col min="9733" max="9733" width="22.5703125" style="1" customWidth="1"/>
    <col min="9734" max="9734" width="19" style="1" customWidth="1"/>
    <col min="9735" max="9735" width="15.42578125" style="1" customWidth="1"/>
    <col min="9736" max="9736" width="11.85546875" style="1" customWidth="1"/>
    <col min="9737" max="9737" width="9.85546875" style="1" customWidth="1"/>
    <col min="9738" max="9738" width="13.42578125" style="1" customWidth="1"/>
    <col min="9739" max="9739" width="11.85546875" style="1" customWidth="1"/>
    <col min="9740" max="9740" width="12.7109375" style="1" bestFit="1" customWidth="1"/>
    <col min="9741" max="9744" width="11.42578125" style="1"/>
    <col min="9745" max="9745" width="12.28515625" style="1" bestFit="1" customWidth="1"/>
    <col min="9746" max="9984" width="11.42578125" style="1"/>
    <col min="9985" max="9985" width="15" style="1" customWidth="1"/>
    <col min="9986" max="9986" width="18" style="1" customWidth="1"/>
    <col min="9987" max="9987" width="21" style="1" customWidth="1"/>
    <col min="9988" max="9988" width="20.5703125" style="1" customWidth="1"/>
    <col min="9989" max="9989" width="22.5703125" style="1" customWidth="1"/>
    <col min="9990" max="9990" width="19" style="1" customWidth="1"/>
    <col min="9991" max="9991" width="15.42578125" style="1" customWidth="1"/>
    <col min="9992" max="9992" width="11.85546875" style="1" customWidth="1"/>
    <col min="9993" max="9993" width="9.85546875" style="1" customWidth="1"/>
    <col min="9994" max="9994" width="13.42578125" style="1" customWidth="1"/>
    <col min="9995" max="9995" width="11.85546875" style="1" customWidth="1"/>
    <col min="9996" max="9996" width="12.7109375" style="1" bestFit="1" customWidth="1"/>
    <col min="9997" max="10000" width="11.42578125" style="1"/>
    <col min="10001" max="10001" width="12.28515625" style="1" bestFit="1" customWidth="1"/>
    <col min="10002" max="10240" width="11.42578125" style="1"/>
    <col min="10241" max="10241" width="15" style="1" customWidth="1"/>
    <col min="10242" max="10242" width="18" style="1" customWidth="1"/>
    <col min="10243" max="10243" width="21" style="1" customWidth="1"/>
    <col min="10244" max="10244" width="20.5703125" style="1" customWidth="1"/>
    <col min="10245" max="10245" width="22.5703125" style="1" customWidth="1"/>
    <col min="10246" max="10246" width="19" style="1" customWidth="1"/>
    <col min="10247" max="10247" width="15.42578125" style="1" customWidth="1"/>
    <col min="10248" max="10248" width="11.85546875" style="1" customWidth="1"/>
    <col min="10249" max="10249" width="9.85546875" style="1" customWidth="1"/>
    <col min="10250" max="10250" width="13.42578125" style="1" customWidth="1"/>
    <col min="10251" max="10251" width="11.85546875" style="1" customWidth="1"/>
    <col min="10252" max="10252" width="12.7109375" style="1" bestFit="1" customWidth="1"/>
    <col min="10253" max="10256" width="11.42578125" style="1"/>
    <col min="10257" max="10257" width="12.28515625" style="1" bestFit="1" customWidth="1"/>
    <col min="10258" max="10496" width="11.42578125" style="1"/>
    <col min="10497" max="10497" width="15" style="1" customWidth="1"/>
    <col min="10498" max="10498" width="18" style="1" customWidth="1"/>
    <col min="10499" max="10499" width="21" style="1" customWidth="1"/>
    <col min="10500" max="10500" width="20.5703125" style="1" customWidth="1"/>
    <col min="10501" max="10501" width="22.5703125" style="1" customWidth="1"/>
    <col min="10502" max="10502" width="19" style="1" customWidth="1"/>
    <col min="10503" max="10503" width="15.42578125" style="1" customWidth="1"/>
    <col min="10504" max="10504" width="11.85546875" style="1" customWidth="1"/>
    <col min="10505" max="10505" width="9.85546875" style="1" customWidth="1"/>
    <col min="10506" max="10506" width="13.42578125" style="1" customWidth="1"/>
    <col min="10507" max="10507" width="11.85546875" style="1" customWidth="1"/>
    <col min="10508" max="10508" width="12.7109375" style="1" bestFit="1" customWidth="1"/>
    <col min="10509" max="10512" width="11.42578125" style="1"/>
    <col min="10513" max="10513" width="12.28515625" style="1" bestFit="1" customWidth="1"/>
    <col min="10514" max="10752" width="11.42578125" style="1"/>
    <col min="10753" max="10753" width="15" style="1" customWidth="1"/>
    <col min="10754" max="10754" width="18" style="1" customWidth="1"/>
    <col min="10755" max="10755" width="21" style="1" customWidth="1"/>
    <col min="10756" max="10756" width="20.5703125" style="1" customWidth="1"/>
    <col min="10757" max="10757" width="22.5703125" style="1" customWidth="1"/>
    <col min="10758" max="10758" width="19" style="1" customWidth="1"/>
    <col min="10759" max="10759" width="15.42578125" style="1" customWidth="1"/>
    <col min="10760" max="10760" width="11.85546875" style="1" customWidth="1"/>
    <col min="10761" max="10761" width="9.85546875" style="1" customWidth="1"/>
    <col min="10762" max="10762" width="13.42578125" style="1" customWidth="1"/>
    <col min="10763" max="10763" width="11.85546875" style="1" customWidth="1"/>
    <col min="10764" max="10764" width="12.7109375" style="1" bestFit="1" customWidth="1"/>
    <col min="10765" max="10768" width="11.42578125" style="1"/>
    <col min="10769" max="10769" width="12.28515625" style="1" bestFit="1" customWidth="1"/>
    <col min="10770" max="11008" width="11.42578125" style="1"/>
    <col min="11009" max="11009" width="15" style="1" customWidth="1"/>
    <col min="11010" max="11010" width="18" style="1" customWidth="1"/>
    <col min="11011" max="11011" width="21" style="1" customWidth="1"/>
    <col min="11012" max="11012" width="20.5703125" style="1" customWidth="1"/>
    <col min="11013" max="11013" width="22.5703125" style="1" customWidth="1"/>
    <col min="11014" max="11014" width="19" style="1" customWidth="1"/>
    <col min="11015" max="11015" width="15.42578125" style="1" customWidth="1"/>
    <col min="11016" max="11016" width="11.85546875" style="1" customWidth="1"/>
    <col min="11017" max="11017" width="9.85546875" style="1" customWidth="1"/>
    <col min="11018" max="11018" width="13.42578125" style="1" customWidth="1"/>
    <col min="11019" max="11019" width="11.85546875" style="1" customWidth="1"/>
    <col min="11020" max="11020" width="12.7109375" style="1" bestFit="1" customWidth="1"/>
    <col min="11021" max="11024" width="11.42578125" style="1"/>
    <col min="11025" max="11025" width="12.28515625" style="1" bestFit="1" customWidth="1"/>
    <col min="11026" max="11264" width="11.42578125" style="1"/>
    <col min="11265" max="11265" width="15" style="1" customWidth="1"/>
    <col min="11266" max="11266" width="18" style="1" customWidth="1"/>
    <col min="11267" max="11267" width="21" style="1" customWidth="1"/>
    <col min="11268" max="11268" width="20.5703125" style="1" customWidth="1"/>
    <col min="11269" max="11269" width="22.5703125" style="1" customWidth="1"/>
    <col min="11270" max="11270" width="19" style="1" customWidth="1"/>
    <col min="11271" max="11271" width="15.42578125" style="1" customWidth="1"/>
    <col min="11272" max="11272" width="11.85546875" style="1" customWidth="1"/>
    <col min="11273" max="11273" width="9.85546875" style="1" customWidth="1"/>
    <col min="11274" max="11274" width="13.42578125" style="1" customWidth="1"/>
    <col min="11275" max="11275" width="11.85546875" style="1" customWidth="1"/>
    <col min="11276" max="11276" width="12.7109375" style="1" bestFit="1" customWidth="1"/>
    <col min="11277" max="11280" width="11.42578125" style="1"/>
    <col min="11281" max="11281" width="12.28515625" style="1" bestFit="1" customWidth="1"/>
    <col min="11282" max="11520" width="11.42578125" style="1"/>
    <col min="11521" max="11521" width="15" style="1" customWidth="1"/>
    <col min="11522" max="11522" width="18" style="1" customWidth="1"/>
    <col min="11523" max="11523" width="21" style="1" customWidth="1"/>
    <col min="11524" max="11524" width="20.5703125" style="1" customWidth="1"/>
    <col min="11525" max="11525" width="22.5703125" style="1" customWidth="1"/>
    <col min="11526" max="11526" width="19" style="1" customWidth="1"/>
    <col min="11527" max="11527" width="15.42578125" style="1" customWidth="1"/>
    <col min="11528" max="11528" width="11.85546875" style="1" customWidth="1"/>
    <col min="11529" max="11529" width="9.85546875" style="1" customWidth="1"/>
    <col min="11530" max="11530" width="13.42578125" style="1" customWidth="1"/>
    <col min="11531" max="11531" width="11.85546875" style="1" customWidth="1"/>
    <col min="11532" max="11532" width="12.7109375" style="1" bestFit="1" customWidth="1"/>
    <col min="11533" max="11536" width="11.42578125" style="1"/>
    <col min="11537" max="11537" width="12.28515625" style="1" bestFit="1" customWidth="1"/>
    <col min="11538" max="11776" width="11.42578125" style="1"/>
    <col min="11777" max="11777" width="15" style="1" customWidth="1"/>
    <col min="11778" max="11778" width="18" style="1" customWidth="1"/>
    <col min="11779" max="11779" width="21" style="1" customWidth="1"/>
    <col min="11780" max="11780" width="20.5703125" style="1" customWidth="1"/>
    <col min="11781" max="11781" width="22.5703125" style="1" customWidth="1"/>
    <col min="11782" max="11782" width="19" style="1" customWidth="1"/>
    <col min="11783" max="11783" width="15.42578125" style="1" customWidth="1"/>
    <col min="11784" max="11784" width="11.85546875" style="1" customWidth="1"/>
    <col min="11785" max="11785" width="9.85546875" style="1" customWidth="1"/>
    <col min="11786" max="11786" width="13.42578125" style="1" customWidth="1"/>
    <col min="11787" max="11787" width="11.85546875" style="1" customWidth="1"/>
    <col min="11788" max="11788" width="12.7109375" style="1" bestFit="1" customWidth="1"/>
    <col min="11789" max="11792" width="11.42578125" style="1"/>
    <col min="11793" max="11793" width="12.28515625" style="1" bestFit="1" customWidth="1"/>
    <col min="11794" max="12032" width="11.42578125" style="1"/>
    <col min="12033" max="12033" width="15" style="1" customWidth="1"/>
    <col min="12034" max="12034" width="18" style="1" customWidth="1"/>
    <col min="12035" max="12035" width="21" style="1" customWidth="1"/>
    <col min="12036" max="12036" width="20.5703125" style="1" customWidth="1"/>
    <col min="12037" max="12037" width="22.5703125" style="1" customWidth="1"/>
    <col min="12038" max="12038" width="19" style="1" customWidth="1"/>
    <col min="12039" max="12039" width="15.42578125" style="1" customWidth="1"/>
    <col min="12040" max="12040" width="11.85546875" style="1" customWidth="1"/>
    <col min="12041" max="12041" width="9.85546875" style="1" customWidth="1"/>
    <col min="12042" max="12042" width="13.42578125" style="1" customWidth="1"/>
    <col min="12043" max="12043" width="11.85546875" style="1" customWidth="1"/>
    <col min="12044" max="12044" width="12.7109375" style="1" bestFit="1" customWidth="1"/>
    <col min="12045" max="12048" width="11.42578125" style="1"/>
    <col min="12049" max="12049" width="12.28515625" style="1" bestFit="1" customWidth="1"/>
    <col min="12050" max="12288" width="11.42578125" style="1"/>
    <col min="12289" max="12289" width="15" style="1" customWidth="1"/>
    <col min="12290" max="12290" width="18" style="1" customWidth="1"/>
    <col min="12291" max="12291" width="21" style="1" customWidth="1"/>
    <col min="12292" max="12292" width="20.5703125" style="1" customWidth="1"/>
    <col min="12293" max="12293" width="22.5703125" style="1" customWidth="1"/>
    <col min="12294" max="12294" width="19" style="1" customWidth="1"/>
    <col min="12295" max="12295" width="15.42578125" style="1" customWidth="1"/>
    <col min="12296" max="12296" width="11.85546875" style="1" customWidth="1"/>
    <col min="12297" max="12297" width="9.85546875" style="1" customWidth="1"/>
    <col min="12298" max="12298" width="13.42578125" style="1" customWidth="1"/>
    <col min="12299" max="12299" width="11.85546875" style="1" customWidth="1"/>
    <col min="12300" max="12300" width="12.7109375" style="1" bestFit="1" customWidth="1"/>
    <col min="12301" max="12304" width="11.42578125" style="1"/>
    <col min="12305" max="12305" width="12.28515625" style="1" bestFit="1" customWidth="1"/>
    <col min="12306" max="12544" width="11.42578125" style="1"/>
    <col min="12545" max="12545" width="15" style="1" customWidth="1"/>
    <col min="12546" max="12546" width="18" style="1" customWidth="1"/>
    <col min="12547" max="12547" width="21" style="1" customWidth="1"/>
    <col min="12548" max="12548" width="20.5703125" style="1" customWidth="1"/>
    <col min="12549" max="12549" width="22.5703125" style="1" customWidth="1"/>
    <col min="12550" max="12550" width="19" style="1" customWidth="1"/>
    <col min="12551" max="12551" width="15.42578125" style="1" customWidth="1"/>
    <col min="12552" max="12552" width="11.85546875" style="1" customWidth="1"/>
    <col min="12553" max="12553" width="9.85546875" style="1" customWidth="1"/>
    <col min="12554" max="12554" width="13.42578125" style="1" customWidth="1"/>
    <col min="12555" max="12555" width="11.85546875" style="1" customWidth="1"/>
    <col min="12556" max="12556" width="12.7109375" style="1" bestFit="1" customWidth="1"/>
    <col min="12557" max="12560" width="11.42578125" style="1"/>
    <col min="12561" max="12561" width="12.28515625" style="1" bestFit="1" customWidth="1"/>
    <col min="12562" max="12800" width="11.42578125" style="1"/>
    <col min="12801" max="12801" width="15" style="1" customWidth="1"/>
    <col min="12802" max="12802" width="18" style="1" customWidth="1"/>
    <col min="12803" max="12803" width="21" style="1" customWidth="1"/>
    <col min="12804" max="12804" width="20.5703125" style="1" customWidth="1"/>
    <col min="12805" max="12805" width="22.5703125" style="1" customWidth="1"/>
    <col min="12806" max="12806" width="19" style="1" customWidth="1"/>
    <col min="12807" max="12807" width="15.42578125" style="1" customWidth="1"/>
    <col min="12808" max="12808" width="11.85546875" style="1" customWidth="1"/>
    <col min="12809" max="12809" width="9.85546875" style="1" customWidth="1"/>
    <col min="12810" max="12810" width="13.42578125" style="1" customWidth="1"/>
    <col min="12811" max="12811" width="11.85546875" style="1" customWidth="1"/>
    <col min="12812" max="12812" width="12.7109375" style="1" bestFit="1" customWidth="1"/>
    <col min="12813" max="12816" width="11.42578125" style="1"/>
    <col min="12817" max="12817" width="12.28515625" style="1" bestFit="1" customWidth="1"/>
    <col min="12818" max="13056" width="11.42578125" style="1"/>
    <col min="13057" max="13057" width="15" style="1" customWidth="1"/>
    <col min="13058" max="13058" width="18" style="1" customWidth="1"/>
    <col min="13059" max="13059" width="21" style="1" customWidth="1"/>
    <col min="13060" max="13060" width="20.5703125" style="1" customWidth="1"/>
    <col min="13061" max="13061" width="22.5703125" style="1" customWidth="1"/>
    <col min="13062" max="13062" width="19" style="1" customWidth="1"/>
    <col min="13063" max="13063" width="15.42578125" style="1" customWidth="1"/>
    <col min="13064" max="13064" width="11.85546875" style="1" customWidth="1"/>
    <col min="13065" max="13065" width="9.85546875" style="1" customWidth="1"/>
    <col min="13066" max="13066" width="13.42578125" style="1" customWidth="1"/>
    <col min="13067" max="13067" width="11.85546875" style="1" customWidth="1"/>
    <col min="13068" max="13068" width="12.7109375" style="1" bestFit="1" customWidth="1"/>
    <col min="13069" max="13072" width="11.42578125" style="1"/>
    <col min="13073" max="13073" width="12.28515625" style="1" bestFit="1" customWidth="1"/>
    <col min="13074" max="13312" width="11.42578125" style="1"/>
    <col min="13313" max="13313" width="15" style="1" customWidth="1"/>
    <col min="13314" max="13314" width="18" style="1" customWidth="1"/>
    <col min="13315" max="13315" width="21" style="1" customWidth="1"/>
    <col min="13316" max="13316" width="20.5703125" style="1" customWidth="1"/>
    <col min="13317" max="13317" width="22.5703125" style="1" customWidth="1"/>
    <col min="13318" max="13318" width="19" style="1" customWidth="1"/>
    <col min="13319" max="13319" width="15.42578125" style="1" customWidth="1"/>
    <col min="13320" max="13320" width="11.85546875" style="1" customWidth="1"/>
    <col min="13321" max="13321" width="9.85546875" style="1" customWidth="1"/>
    <col min="13322" max="13322" width="13.42578125" style="1" customWidth="1"/>
    <col min="13323" max="13323" width="11.85546875" style="1" customWidth="1"/>
    <col min="13324" max="13324" width="12.7109375" style="1" bestFit="1" customWidth="1"/>
    <col min="13325" max="13328" width="11.42578125" style="1"/>
    <col min="13329" max="13329" width="12.28515625" style="1" bestFit="1" customWidth="1"/>
    <col min="13330" max="13568" width="11.42578125" style="1"/>
    <col min="13569" max="13569" width="15" style="1" customWidth="1"/>
    <col min="13570" max="13570" width="18" style="1" customWidth="1"/>
    <col min="13571" max="13571" width="21" style="1" customWidth="1"/>
    <col min="13572" max="13572" width="20.5703125" style="1" customWidth="1"/>
    <col min="13573" max="13573" width="22.5703125" style="1" customWidth="1"/>
    <col min="13574" max="13574" width="19" style="1" customWidth="1"/>
    <col min="13575" max="13575" width="15.42578125" style="1" customWidth="1"/>
    <col min="13576" max="13576" width="11.85546875" style="1" customWidth="1"/>
    <col min="13577" max="13577" width="9.85546875" style="1" customWidth="1"/>
    <col min="13578" max="13578" width="13.42578125" style="1" customWidth="1"/>
    <col min="13579" max="13579" width="11.85546875" style="1" customWidth="1"/>
    <col min="13580" max="13580" width="12.7109375" style="1" bestFit="1" customWidth="1"/>
    <col min="13581" max="13584" width="11.42578125" style="1"/>
    <col min="13585" max="13585" width="12.28515625" style="1" bestFit="1" customWidth="1"/>
    <col min="13586" max="13824" width="11.42578125" style="1"/>
    <col min="13825" max="13825" width="15" style="1" customWidth="1"/>
    <col min="13826" max="13826" width="18" style="1" customWidth="1"/>
    <col min="13827" max="13827" width="21" style="1" customWidth="1"/>
    <col min="13828" max="13828" width="20.5703125" style="1" customWidth="1"/>
    <col min="13829" max="13829" width="22.5703125" style="1" customWidth="1"/>
    <col min="13830" max="13830" width="19" style="1" customWidth="1"/>
    <col min="13831" max="13831" width="15.42578125" style="1" customWidth="1"/>
    <col min="13832" max="13832" width="11.85546875" style="1" customWidth="1"/>
    <col min="13833" max="13833" width="9.85546875" style="1" customWidth="1"/>
    <col min="13834" max="13834" width="13.42578125" style="1" customWidth="1"/>
    <col min="13835" max="13835" width="11.85546875" style="1" customWidth="1"/>
    <col min="13836" max="13836" width="12.7109375" style="1" bestFit="1" customWidth="1"/>
    <col min="13837" max="13840" width="11.42578125" style="1"/>
    <col min="13841" max="13841" width="12.28515625" style="1" bestFit="1" customWidth="1"/>
    <col min="13842" max="14080" width="11.42578125" style="1"/>
    <col min="14081" max="14081" width="15" style="1" customWidth="1"/>
    <col min="14082" max="14082" width="18" style="1" customWidth="1"/>
    <col min="14083" max="14083" width="21" style="1" customWidth="1"/>
    <col min="14084" max="14084" width="20.5703125" style="1" customWidth="1"/>
    <col min="14085" max="14085" width="22.5703125" style="1" customWidth="1"/>
    <col min="14086" max="14086" width="19" style="1" customWidth="1"/>
    <col min="14087" max="14087" width="15.42578125" style="1" customWidth="1"/>
    <col min="14088" max="14088" width="11.85546875" style="1" customWidth="1"/>
    <col min="14089" max="14089" width="9.85546875" style="1" customWidth="1"/>
    <col min="14090" max="14090" width="13.42578125" style="1" customWidth="1"/>
    <col min="14091" max="14091" width="11.85546875" style="1" customWidth="1"/>
    <col min="14092" max="14092" width="12.7109375" style="1" bestFit="1" customWidth="1"/>
    <col min="14093" max="14096" width="11.42578125" style="1"/>
    <col min="14097" max="14097" width="12.28515625" style="1" bestFit="1" customWidth="1"/>
    <col min="14098" max="14336" width="11.42578125" style="1"/>
    <col min="14337" max="14337" width="15" style="1" customWidth="1"/>
    <col min="14338" max="14338" width="18" style="1" customWidth="1"/>
    <col min="14339" max="14339" width="21" style="1" customWidth="1"/>
    <col min="14340" max="14340" width="20.5703125" style="1" customWidth="1"/>
    <col min="14341" max="14341" width="22.5703125" style="1" customWidth="1"/>
    <col min="14342" max="14342" width="19" style="1" customWidth="1"/>
    <col min="14343" max="14343" width="15.42578125" style="1" customWidth="1"/>
    <col min="14344" max="14344" width="11.85546875" style="1" customWidth="1"/>
    <col min="14345" max="14345" width="9.85546875" style="1" customWidth="1"/>
    <col min="14346" max="14346" width="13.42578125" style="1" customWidth="1"/>
    <col min="14347" max="14347" width="11.85546875" style="1" customWidth="1"/>
    <col min="14348" max="14348" width="12.7109375" style="1" bestFit="1" customWidth="1"/>
    <col min="14349" max="14352" width="11.42578125" style="1"/>
    <col min="14353" max="14353" width="12.28515625" style="1" bestFit="1" customWidth="1"/>
    <col min="14354" max="14592" width="11.42578125" style="1"/>
    <col min="14593" max="14593" width="15" style="1" customWidth="1"/>
    <col min="14594" max="14594" width="18" style="1" customWidth="1"/>
    <col min="14595" max="14595" width="21" style="1" customWidth="1"/>
    <col min="14596" max="14596" width="20.5703125" style="1" customWidth="1"/>
    <col min="14597" max="14597" width="22.5703125" style="1" customWidth="1"/>
    <col min="14598" max="14598" width="19" style="1" customWidth="1"/>
    <col min="14599" max="14599" width="15.42578125" style="1" customWidth="1"/>
    <col min="14600" max="14600" width="11.85546875" style="1" customWidth="1"/>
    <col min="14601" max="14601" width="9.85546875" style="1" customWidth="1"/>
    <col min="14602" max="14602" width="13.42578125" style="1" customWidth="1"/>
    <col min="14603" max="14603" width="11.85546875" style="1" customWidth="1"/>
    <col min="14604" max="14604" width="12.7109375" style="1" bestFit="1" customWidth="1"/>
    <col min="14605" max="14608" width="11.42578125" style="1"/>
    <col min="14609" max="14609" width="12.28515625" style="1" bestFit="1" customWidth="1"/>
    <col min="14610" max="14848" width="11.42578125" style="1"/>
    <col min="14849" max="14849" width="15" style="1" customWidth="1"/>
    <col min="14850" max="14850" width="18" style="1" customWidth="1"/>
    <col min="14851" max="14851" width="21" style="1" customWidth="1"/>
    <col min="14852" max="14852" width="20.5703125" style="1" customWidth="1"/>
    <col min="14853" max="14853" width="22.5703125" style="1" customWidth="1"/>
    <col min="14854" max="14854" width="19" style="1" customWidth="1"/>
    <col min="14855" max="14855" width="15.42578125" style="1" customWidth="1"/>
    <col min="14856" max="14856" width="11.85546875" style="1" customWidth="1"/>
    <col min="14857" max="14857" width="9.85546875" style="1" customWidth="1"/>
    <col min="14858" max="14858" width="13.42578125" style="1" customWidth="1"/>
    <col min="14859" max="14859" width="11.85546875" style="1" customWidth="1"/>
    <col min="14860" max="14860" width="12.7109375" style="1" bestFit="1" customWidth="1"/>
    <col min="14861" max="14864" width="11.42578125" style="1"/>
    <col min="14865" max="14865" width="12.28515625" style="1" bestFit="1" customWidth="1"/>
    <col min="14866" max="15104" width="11.42578125" style="1"/>
    <col min="15105" max="15105" width="15" style="1" customWidth="1"/>
    <col min="15106" max="15106" width="18" style="1" customWidth="1"/>
    <col min="15107" max="15107" width="21" style="1" customWidth="1"/>
    <col min="15108" max="15108" width="20.5703125" style="1" customWidth="1"/>
    <col min="15109" max="15109" width="22.5703125" style="1" customWidth="1"/>
    <col min="15110" max="15110" width="19" style="1" customWidth="1"/>
    <col min="15111" max="15111" width="15.42578125" style="1" customWidth="1"/>
    <col min="15112" max="15112" width="11.85546875" style="1" customWidth="1"/>
    <col min="15113" max="15113" width="9.85546875" style="1" customWidth="1"/>
    <col min="15114" max="15114" width="13.42578125" style="1" customWidth="1"/>
    <col min="15115" max="15115" width="11.85546875" style="1" customWidth="1"/>
    <col min="15116" max="15116" width="12.7109375" style="1" bestFit="1" customWidth="1"/>
    <col min="15117" max="15120" width="11.42578125" style="1"/>
    <col min="15121" max="15121" width="12.28515625" style="1" bestFit="1" customWidth="1"/>
    <col min="15122" max="15360" width="11.42578125" style="1"/>
    <col min="15361" max="15361" width="15" style="1" customWidth="1"/>
    <col min="15362" max="15362" width="18" style="1" customWidth="1"/>
    <col min="15363" max="15363" width="21" style="1" customWidth="1"/>
    <col min="15364" max="15364" width="20.5703125" style="1" customWidth="1"/>
    <col min="15365" max="15365" width="22.5703125" style="1" customWidth="1"/>
    <col min="15366" max="15366" width="19" style="1" customWidth="1"/>
    <col min="15367" max="15367" width="15.42578125" style="1" customWidth="1"/>
    <col min="15368" max="15368" width="11.85546875" style="1" customWidth="1"/>
    <col min="15369" max="15369" width="9.85546875" style="1" customWidth="1"/>
    <col min="15370" max="15370" width="13.42578125" style="1" customWidth="1"/>
    <col min="15371" max="15371" width="11.85546875" style="1" customWidth="1"/>
    <col min="15372" max="15372" width="12.7109375" style="1" bestFit="1" customWidth="1"/>
    <col min="15373" max="15376" width="11.42578125" style="1"/>
    <col min="15377" max="15377" width="12.28515625" style="1" bestFit="1" customWidth="1"/>
    <col min="15378" max="15616" width="11.42578125" style="1"/>
    <col min="15617" max="15617" width="15" style="1" customWidth="1"/>
    <col min="15618" max="15618" width="18" style="1" customWidth="1"/>
    <col min="15619" max="15619" width="21" style="1" customWidth="1"/>
    <col min="15620" max="15620" width="20.5703125" style="1" customWidth="1"/>
    <col min="15621" max="15621" width="22.5703125" style="1" customWidth="1"/>
    <col min="15622" max="15622" width="19" style="1" customWidth="1"/>
    <col min="15623" max="15623" width="15.42578125" style="1" customWidth="1"/>
    <col min="15624" max="15624" width="11.85546875" style="1" customWidth="1"/>
    <col min="15625" max="15625" width="9.85546875" style="1" customWidth="1"/>
    <col min="15626" max="15626" width="13.42578125" style="1" customWidth="1"/>
    <col min="15627" max="15627" width="11.85546875" style="1" customWidth="1"/>
    <col min="15628" max="15628" width="12.7109375" style="1" bestFit="1" customWidth="1"/>
    <col min="15629" max="15632" width="11.42578125" style="1"/>
    <col min="15633" max="15633" width="12.28515625" style="1" bestFit="1" customWidth="1"/>
    <col min="15634" max="15872" width="11.42578125" style="1"/>
    <col min="15873" max="15873" width="15" style="1" customWidth="1"/>
    <col min="15874" max="15874" width="18" style="1" customWidth="1"/>
    <col min="15875" max="15875" width="21" style="1" customWidth="1"/>
    <col min="15876" max="15876" width="20.5703125" style="1" customWidth="1"/>
    <col min="15877" max="15877" width="22.5703125" style="1" customWidth="1"/>
    <col min="15878" max="15878" width="19" style="1" customWidth="1"/>
    <col min="15879" max="15879" width="15.42578125" style="1" customWidth="1"/>
    <col min="15880" max="15880" width="11.85546875" style="1" customWidth="1"/>
    <col min="15881" max="15881" width="9.85546875" style="1" customWidth="1"/>
    <col min="15882" max="15882" width="13.42578125" style="1" customWidth="1"/>
    <col min="15883" max="15883" width="11.85546875" style="1" customWidth="1"/>
    <col min="15884" max="15884" width="12.7109375" style="1" bestFit="1" customWidth="1"/>
    <col min="15885" max="15888" width="11.42578125" style="1"/>
    <col min="15889" max="15889" width="12.28515625" style="1" bestFit="1" customWidth="1"/>
    <col min="15890" max="16128" width="11.42578125" style="1"/>
    <col min="16129" max="16129" width="15" style="1" customWidth="1"/>
    <col min="16130" max="16130" width="18" style="1" customWidth="1"/>
    <col min="16131" max="16131" width="21" style="1" customWidth="1"/>
    <col min="16132" max="16132" width="20.5703125" style="1" customWidth="1"/>
    <col min="16133" max="16133" width="22.5703125" style="1" customWidth="1"/>
    <col min="16134" max="16134" width="19" style="1" customWidth="1"/>
    <col min="16135" max="16135" width="15.42578125" style="1" customWidth="1"/>
    <col min="16136" max="16136" width="11.85546875" style="1" customWidth="1"/>
    <col min="16137" max="16137" width="9.85546875" style="1" customWidth="1"/>
    <col min="16138" max="16138" width="13.42578125" style="1" customWidth="1"/>
    <col min="16139" max="16139" width="11.85546875" style="1" customWidth="1"/>
    <col min="16140" max="16140" width="12.7109375" style="1" bestFit="1" customWidth="1"/>
    <col min="16141" max="16144" width="11.42578125" style="1"/>
    <col min="16145" max="16145" width="12.28515625" style="1" bestFit="1" customWidth="1"/>
    <col min="16146" max="16384" width="11.42578125" style="1"/>
  </cols>
  <sheetData>
    <row r="1" spans="2:256" ht="23.25" customHeight="1">
      <c r="B1" s="2" t="s">
        <v>16</v>
      </c>
    </row>
    <row r="2" spans="2:256" ht="18" hidden="1">
      <c r="B2" s="54" t="s">
        <v>32</v>
      </c>
      <c r="C2" s="21"/>
      <c r="D2" s="21"/>
      <c r="E2" s="21"/>
      <c r="G2" s="21"/>
      <c r="H2" s="21"/>
      <c r="I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>
      <c r="B3" s="20"/>
      <c r="C3" s="20"/>
      <c r="D3" s="20"/>
      <c r="E3" s="21"/>
      <c r="F3" s="20"/>
      <c r="G3" s="20"/>
      <c r="H3" s="20"/>
      <c r="I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2:256" ht="31.5" customHeight="1">
      <c r="B4" s="57" t="s">
        <v>20</v>
      </c>
      <c r="C4" s="57" t="s">
        <v>19</v>
      </c>
      <c r="D4" s="57" t="s">
        <v>21</v>
      </c>
      <c r="E4" s="80" t="s">
        <v>23</v>
      </c>
      <c r="F4" s="80"/>
      <c r="G4" s="20"/>
      <c r="H4" s="20"/>
      <c r="I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2:256" ht="20.100000000000001" customHeight="1">
      <c r="B5" s="22">
        <v>50</v>
      </c>
      <c r="C5" s="23">
        <v>393</v>
      </c>
      <c r="D5" s="30">
        <v>0.9</v>
      </c>
      <c r="E5" s="32">
        <v>1</v>
      </c>
      <c r="F5" s="33" t="s">
        <v>24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2:256" ht="20.100000000000001" customHeight="1">
      <c r="B6" s="25">
        <f>B5</f>
        <v>50</v>
      </c>
      <c r="C6" s="26">
        <f>C5</f>
        <v>393</v>
      </c>
      <c r="D6" s="30">
        <v>0.95</v>
      </c>
      <c r="E6" s="34">
        <v>1</v>
      </c>
      <c r="F6" s="35" t="s">
        <v>24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2:256" ht="20.100000000000001" customHeight="1">
      <c r="B7" s="25">
        <f t="shared" ref="B7:C8" si="0">B6</f>
        <v>50</v>
      </c>
      <c r="C7" s="26">
        <f t="shared" si="0"/>
        <v>393</v>
      </c>
      <c r="D7" s="30">
        <v>0.99</v>
      </c>
      <c r="E7" s="32">
        <v>1</v>
      </c>
      <c r="F7" s="33" t="s">
        <v>24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2:256" ht="19.5" customHeight="1">
      <c r="B8" s="25">
        <f t="shared" si="0"/>
        <v>50</v>
      </c>
      <c r="C8" s="26">
        <f t="shared" si="0"/>
        <v>393</v>
      </c>
      <c r="D8" s="31">
        <v>0.999</v>
      </c>
      <c r="E8" s="36">
        <v>1</v>
      </c>
      <c r="F8" s="37" t="s">
        <v>24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2:256">
      <c r="C9" s="3"/>
      <c r="D9" s="4"/>
      <c r="E9" s="4"/>
    </row>
    <row r="10" spans="2:256">
      <c r="B10" s="49"/>
      <c r="C10" s="38"/>
      <c r="D10" s="39"/>
      <c r="E10" s="19"/>
      <c r="F10" s="40"/>
      <c r="G10" s="40"/>
      <c r="H10" s="40"/>
      <c r="I10" s="41"/>
      <c r="J10" s="40"/>
      <c r="K10" s="42"/>
      <c r="L10" s="42"/>
      <c r="M10" s="43"/>
    </row>
    <row r="11" spans="2:256" hidden="1">
      <c r="B11" s="19" t="s">
        <v>34</v>
      </c>
      <c r="C11" s="16"/>
      <c r="D11" s="16"/>
      <c r="E11" s="16"/>
      <c r="F11" s="16"/>
      <c r="G11" s="16"/>
      <c r="H11" s="16"/>
      <c r="I11" s="16"/>
      <c r="M11" s="16"/>
    </row>
    <row r="12" spans="2:256" ht="38.25" hidden="1" customHeight="1">
      <c r="B12" s="59" t="s">
        <v>15</v>
      </c>
      <c r="C12" s="59" t="s">
        <v>4</v>
      </c>
      <c r="D12" s="58" t="s">
        <v>25</v>
      </c>
      <c r="E12" s="58" t="s">
        <v>26</v>
      </c>
      <c r="F12" s="58" t="s">
        <v>27</v>
      </c>
      <c r="G12" s="58" t="s">
        <v>28</v>
      </c>
      <c r="H12" s="59" t="s">
        <v>35</v>
      </c>
      <c r="I12" s="58" t="s">
        <v>29</v>
      </c>
      <c r="J12" s="58" t="s">
        <v>6</v>
      </c>
      <c r="K12" s="58" t="s">
        <v>7</v>
      </c>
      <c r="M12" s="16"/>
    </row>
    <row r="13" spans="2:256" hidden="1">
      <c r="B13" s="72">
        <f t="shared" ref="B13:C16" si="1">B5</f>
        <v>50</v>
      </c>
      <c r="C13" s="72">
        <f t="shared" si="1"/>
        <v>393</v>
      </c>
      <c r="D13" s="44">
        <f>B13/C13</f>
        <v>0.1272264631043257</v>
      </c>
      <c r="E13" s="44">
        <f>1-D13</f>
        <v>0.87277353689567427</v>
      </c>
      <c r="F13" s="45">
        <f>D13*E13</f>
        <v>0.11103989019028934</v>
      </c>
      <c r="G13" s="46">
        <f>SQRT(D13*E13/C13)</f>
        <v>1.6809052616018085E-2</v>
      </c>
      <c r="H13" s="47">
        <f>-NORMSINV((1-D5)/2)</f>
        <v>1.6448536269514726</v>
      </c>
      <c r="I13" s="73">
        <f>D13</f>
        <v>0.1272264631043257</v>
      </c>
      <c r="J13" s="73">
        <f>I13-(H13*G13)</f>
        <v>9.9578031943250211E-2</v>
      </c>
      <c r="K13" s="73">
        <f>I13+(H13*G13)</f>
        <v>0.15487489426540119</v>
      </c>
      <c r="M13" s="16"/>
    </row>
    <row r="14" spans="2:256" hidden="1">
      <c r="B14" s="72">
        <f t="shared" si="1"/>
        <v>50</v>
      </c>
      <c r="C14" s="72">
        <f t="shared" si="1"/>
        <v>393</v>
      </c>
      <c r="D14" s="44">
        <f t="shared" ref="D14:D16" si="2">B14/C14</f>
        <v>0.1272264631043257</v>
      </c>
      <c r="E14" s="44">
        <f t="shared" ref="E14:E16" si="3">1-D14</f>
        <v>0.87277353689567427</v>
      </c>
      <c r="F14" s="45">
        <f>D14*E14</f>
        <v>0.11103989019028934</v>
      </c>
      <c r="G14" s="46">
        <f>SQRT(D14*E14/C14)</f>
        <v>1.6809052616018085E-2</v>
      </c>
      <c r="H14" s="47">
        <f>-NORMSINV((1-D6)/2)</f>
        <v>1.9599639845400536</v>
      </c>
      <c r="I14" s="73">
        <f>D14</f>
        <v>0.1272264631043257</v>
      </c>
      <c r="J14" s="73">
        <f t="shared" ref="J14:J16" si="4">I14-(H14*G14)</f>
        <v>9.4281325362691487E-2</v>
      </c>
      <c r="K14" s="73">
        <f t="shared" ref="K14:K16" si="5">I14+(H14*G14)</f>
        <v>0.16017160084595991</v>
      </c>
      <c r="M14" s="16"/>
    </row>
    <row r="15" spans="2:256" hidden="1">
      <c r="B15" s="72">
        <f t="shared" si="1"/>
        <v>50</v>
      </c>
      <c r="C15" s="72">
        <f t="shared" si="1"/>
        <v>393</v>
      </c>
      <c r="D15" s="44">
        <f t="shared" si="2"/>
        <v>0.1272264631043257</v>
      </c>
      <c r="E15" s="44">
        <f t="shared" si="3"/>
        <v>0.87277353689567427</v>
      </c>
      <c r="F15" s="45">
        <f>D15*E15</f>
        <v>0.11103989019028934</v>
      </c>
      <c r="G15" s="46">
        <f>SQRT(D15*E15/C15)</f>
        <v>1.6809052616018085E-2</v>
      </c>
      <c r="H15" s="47">
        <f>-NORMSINV((1-D7)/2)</f>
        <v>2.5758293035488999</v>
      </c>
      <c r="I15" s="73">
        <f>D15</f>
        <v>0.1272264631043257</v>
      </c>
      <c r="J15" s="73">
        <f t="shared" si="4"/>
        <v>8.3929212811091017E-2</v>
      </c>
      <c r="K15" s="73">
        <f t="shared" si="5"/>
        <v>0.17052371339756039</v>
      </c>
      <c r="M15" s="16"/>
    </row>
    <row r="16" spans="2:256" hidden="1">
      <c r="B16" s="72">
        <f t="shared" si="1"/>
        <v>50</v>
      </c>
      <c r="C16" s="72">
        <f t="shared" si="1"/>
        <v>393</v>
      </c>
      <c r="D16" s="44">
        <f t="shared" si="2"/>
        <v>0.1272264631043257</v>
      </c>
      <c r="E16" s="44">
        <f t="shared" si="3"/>
        <v>0.87277353689567427</v>
      </c>
      <c r="F16" s="45">
        <f>D16*E16</f>
        <v>0.11103989019028934</v>
      </c>
      <c r="G16" s="46">
        <f>SQRT(D16*E16/C16)</f>
        <v>1.6809052616018085E-2</v>
      </c>
      <c r="H16" s="47">
        <f>-NORMSINV((1-D8)/2)</f>
        <v>3.2905267314918945</v>
      </c>
      <c r="I16" s="73">
        <f>D16</f>
        <v>0.1272264631043257</v>
      </c>
      <c r="J16" s="73">
        <f t="shared" si="4"/>
        <v>7.1915826140264427E-2</v>
      </c>
      <c r="K16" s="73">
        <f t="shared" si="5"/>
        <v>0.18253710006838697</v>
      </c>
      <c r="M16" s="16"/>
    </row>
    <row r="17" spans="2:7" hidden="1"/>
    <row r="18" spans="2:7" hidden="1">
      <c r="B18" s="63" t="s">
        <v>36</v>
      </c>
      <c r="C18" s="64">
        <f>D5*100</f>
        <v>90</v>
      </c>
      <c r="D18" s="64">
        <f>D6*100</f>
        <v>95</v>
      </c>
      <c r="E18" s="64">
        <f>D7*100</f>
        <v>99</v>
      </c>
      <c r="F18" s="65">
        <f>D8*100</f>
        <v>99.9</v>
      </c>
    </row>
    <row r="19" spans="2:7" hidden="1">
      <c r="B19" s="27" t="s">
        <v>37</v>
      </c>
      <c r="F19" s="66"/>
    </row>
    <row r="20" spans="2:7" hidden="1">
      <c r="B20" s="27" t="s">
        <v>9</v>
      </c>
      <c r="C20" s="67" t="str">
        <f>ROUND(I13,4)*100&amp;B23</f>
        <v>12,72%</v>
      </c>
      <c r="D20" s="68" t="str">
        <f>ROUND(I14,4)*100&amp;B23</f>
        <v>12,72%</v>
      </c>
      <c r="E20" s="68" t="str">
        <f>ROUND(I15,4)*100&amp;B23</f>
        <v>12,72%</v>
      </c>
      <c r="F20" s="69" t="str">
        <f>ROUND(I16,4)*100&amp;B23</f>
        <v>12,72%</v>
      </c>
    </row>
    <row r="21" spans="2:7" hidden="1">
      <c r="B21" s="27" t="s">
        <v>10</v>
      </c>
      <c r="C21" s="67" t="str">
        <f>ROUND(J13,4)*100&amp;B23</f>
        <v>9,96%</v>
      </c>
      <c r="D21" s="68" t="str">
        <f>ROUND(J14,4)*100&amp;B23</f>
        <v>9,43%</v>
      </c>
      <c r="E21" s="68" t="str">
        <f>ROUND(J15,4)*100&amp;B23</f>
        <v>8,39%</v>
      </c>
      <c r="F21" s="69" t="str">
        <f>ROUND(J16,4)*100&amp;B23</f>
        <v>7,19%</v>
      </c>
    </row>
    <row r="22" spans="2:7" hidden="1">
      <c r="B22" s="27" t="s">
        <v>11</v>
      </c>
      <c r="C22" s="67" t="str">
        <f>ROUND(K13,4)*100&amp;B23</f>
        <v>15,49%</v>
      </c>
      <c r="D22" s="68" t="str">
        <f>ROUND(K14,4)*100&amp;B23</f>
        <v>16,02%</v>
      </c>
      <c r="E22" s="68" t="str">
        <f>ROUND(K15,4)*100&amp;B23</f>
        <v>17,05%</v>
      </c>
      <c r="F22" s="69" t="str">
        <f>ROUND(K16,4)*100&amp;B23</f>
        <v>18,25%</v>
      </c>
    </row>
    <row r="23" spans="2:7" s="76" customFormat="1" hidden="1">
      <c r="B23" s="74" t="s">
        <v>12</v>
      </c>
      <c r="C23" s="75" t="s">
        <v>22</v>
      </c>
      <c r="D23" s="75" t="s">
        <v>22</v>
      </c>
      <c r="E23" s="75" t="s">
        <v>22</v>
      </c>
      <c r="F23" s="75" t="s">
        <v>22</v>
      </c>
    </row>
    <row r="24" spans="2:7" ht="25.5" hidden="1">
      <c r="B24" s="28" t="s">
        <v>13</v>
      </c>
      <c r="C24" s="59" t="str">
        <f>CONCATENATE(C20," ",B20,B19," ",C18,B23,B18," ",C21," ",B24," ",C22,B22)</f>
        <v>12,72% (IC 90%; 9,96% a 15,49%)</v>
      </c>
      <c r="D24" s="59" t="str">
        <f>CONCATENATE(D20," ",B20,B19," ",D18,B23,B18," ",D21," ",B24," ",D22,B22)</f>
        <v>12,72% (IC 95%; 9,43% a 16,02%)</v>
      </c>
      <c r="E24" s="59" t="str">
        <f>CONCATENATE(E20," ",B20,B19," ",E18,B23,B18," ",E21," ",B24," ",E22,B22)</f>
        <v>12,72% (IC 99%; 8,39% a 17,05%)</v>
      </c>
      <c r="F24" s="59" t="str">
        <f>CONCATENATE(F20," ",B20,B19," ",F18,B23,B18," ",F21," ",B24," ",F22,B22)</f>
        <v>12,72% (IC 99,9%; 7,19% a 18,25%)</v>
      </c>
    </row>
    <row r="25" spans="2:7" hidden="1">
      <c r="B25" s="29" t="s">
        <v>14</v>
      </c>
      <c r="C25" s="70"/>
      <c r="D25" s="70"/>
      <c r="E25" s="70"/>
      <c r="F25" s="71"/>
    </row>
    <row r="26" spans="2:7" hidden="1">
      <c r="B26" s="50"/>
      <c r="C26" s="50"/>
      <c r="D26" s="50"/>
      <c r="E26" s="50"/>
      <c r="F26" s="50"/>
      <c r="G26" s="50"/>
    </row>
    <row r="27" spans="2:7" ht="24" customHeight="1">
      <c r="B27" s="77" t="s">
        <v>30</v>
      </c>
      <c r="C27" s="78"/>
      <c r="D27" s="79"/>
      <c r="E27" s="80" t="s">
        <v>23</v>
      </c>
      <c r="F27" s="80"/>
    </row>
    <row r="28" spans="2:7" ht="24" customHeight="1">
      <c r="B28" s="51" t="str">
        <f>C23</f>
        <v>Promedio con IC al</v>
      </c>
      <c r="C28" s="52">
        <f>D5</f>
        <v>0.9</v>
      </c>
      <c r="D28" s="24" t="str">
        <f>C24</f>
        <v>12,72% (IC 90%; 9,96% a 15,49%)</v>
      </c>
      <c r="E28" s="32">
        <f t="shared" ref="E28:F31" si="6">E5</f>
        <v>1</v>
      </c>
      <c r="F28" s="33" t="str">
        <f t="shared" si="6"/>
        <v>año</v>
      </c>
    </row>
    <row r="29" spans="2:7" ht="24" customHeight="1">
      <c r="B29" s="51" t="str">
        <f>D23</f>
        <v>Promedio con IC al</v>
      </c>
      <c r="C29" s="52">
        <f>D6</f>
        <v>0.95</v>
      </c>
      <c r="D29" s="24" t="str">
        <f>D24</f>
        <v>12,72% (IC 95%; 9,43% a 16,02%)</v>
      </c>
      <c r="E29" s="34">
        <f t="shared" si="6"/>
        <v>1</v>
      </c>
      <c r="F29" s="35" t="str">
        <f t="shared" si="6"/>
        <v>año</v>
      </c>
    </row>
    <row r="30" spans="2:7" ht="24" customHeight="1">
      <c r="B30" s="51" t="str">
        <f>E23</f>
        <v>Promedio con IC al</v>
      </c>
      <c r="C30" s="52">
        <f>D7</f>
        <v>0.99</v>
      </c>
      <c r="D30" s="24" t="str">
        <f>E24</f>
        <v>12,72% (IC 99%; 8,39% a 17,05%)</v>
      </c>
      <c r="E30" s="32">
        <f t="shared" si="6"/>
        <v>1</v>
      </c>
      <c r="F30" s="33" t="str">
        <f t="shared" si="6"/>
        <v>año</v>
      </c>
    </row>
    <row r="31" spans="2:7" ht="24" customHeight="1">
      <c r="B31" s="51" t="str">
        <f>F23</f>
        <v>Promedio con IC al</v>
      </c>
      <c r="C31" s="55">
        <f>D8</f>
        <v>0.999</v>
      </c>
      <c r="D31" s="24" t="str">
        <f>F24</f>
        <v>12,72% (IC 99,9%; 7,19% a 18,25%)</v>
      </c>
      <c r="E31" s="36">
        <f t="shared" si="6"/>
        <v>1</v>
      </c>
      <c r="F31" s="37" t="str">
        <f t="shared" si="6"/>
        <v>año</v>
      </c>
    </row>
    <row r="34" spans="2:26" hidden="1">
      <c r="B34" s="5" t="s">
        <v>31</v>
      </c>
      <c r="C34" s="6"/>
      <c r="D34" s="7"/>
      <c r="E34" s="7"/>
      <c r="F34" s="8"/>
      <c r="G34" s="8"/>
      <c r="H34" s="9"/>
      <c r="I34" s="10"/>
      <c r="J34" s="11"/>
      <c r="K34" s="11"/>
    </row>
    <row r="35" spans="2:26" hidden="1">
      <c r="B35" s="12" t="s">
        <v>0</v>
      </c>
      <c r="C35" s="6"/>
      <c r="D35" s="10"/>
      <c r="E35" s="10"/>
      <c r="F35" s="6"/>
      <c r="G35" s="6"/>
      <c r="H35" s="13"/>
      <c r="I35" s="10"/>
      <c r="J35" s="14"/>
      <c r="K35" s="14"/>
      <c r="L35" s="14"/>
    </row>
    <row r="36" spans="2:26" hidden="1">
      <c r="B36" s="15" t="s">
        <v>17</v>
      </c>
      <c r="C36" s="16" t="s">
        <v>1</v>
      </c>
      <c r="E36" s="16" t="s">
        <v>18</v>
      </c>
      <c r="F36" s="16"/>
      <c r="G36" s="16" t="s">
        <v>2</v>
      </c>
      <c r="H36" s="16"/>
      <c r="I36" s="16" t="s">
        <v>3</v>
      </c>
      <c r="J36" s="14"/>
      <c r="K36" s="14"/>
      <c r="L36" s="14"/>
    </row>
    <row r="37" spans="2:26" ht="25.5" hidden="1">
      <c r="B37" s="48" t="s">
        <v>15</v>
      </c>
      <c r="C37" s="48" t="s">
        <v>4</v>
      </c>
      <c r="D37" s="58" t="s">
        <v>5</v>
      </c>
      <c r="E37" s="58" t="s">
        <v>1</v>
      </c>
      <c r="F37" s="58" t="s">
        <v>18</v>
      </c>
      <c r="G37" s="58" t="s">
        <v>2</v>
      </c>
      <c r="H37" s="58" t="s">
        <v>3</v>
      </c>
      <c r="I37" s="59" t="s">
        <v>35</v>
      </c>
      <c r="J37" s="58" t="s">
        <v>29</v>
      </c>
      <c r="K37" s="58" t="s">
        <v>6</v>
      </c>
      <c r="L37" s="58" t="s">
        <v>7</v>
      </c>
    </row>
    <row r="38" spans="2:26" hidden="1">
      <c r="B38" s="17">
        <f t="shared" ref="B38:C41" si="7">B5</f>
        <v>50</v>
      </c>
      <c r="C38" s="18">
        <f t="shared" si="7"/>
        <v>393</v>
      </c>
      <c r="D38" s="44">
        <f>B38/C38</f>
        <v>0.1272264631043257</v>
      </c>
      <c r="E38" s="60">
        <f>2*B38+I38^2</f>
        <v>102.70554345409542</v>
      </c>
      <c r="F38" s="60">
        <f>I38*SQRT((I38^2)+(4*B38*(1-D38)))</f>
        <v>21.899436324096506</v>
      </c>
      <c r="G38" s="45">
        <f>2*(C38+I38^2)</f>
        <v>791.41108690819078</v>
      </c>
      <c r="H38" s="61" t="s">
        <v>8</v>
      </c>
      <c r="I38" s="47">
        <f>-NORMSINV((1-D5)/2)</f>
        <v>1.6448536269514726</v>
      </c>
      <c r="J38" s="62">
        <f>D38</f>
        <v>0.1272264631043257</v>
      </c>
      <c r="K38" s="62">
        <f>(E38-F38)/G38</f>
        <v>0.10210383512023377</v>
      </c>
      <c r="L38" s="62">
        <f>(E38+F38)/G38</f>
        <v>0.15744659360912766</v>
      </c>
    </row>
    <row r="39" spans="2:26" hidden="1">
      <c r="B39" s="17">
        <f t="shared" si="7"/>
        <v>50</v>
      </c>
      <c r="C39" s="18">
        <f t="shared" si="7"/>
        <v>393</v>
      </c>
      <c r="D39" s="44">
        <f>B39/C39</f>
        <v>0.1272264631043257</v>
      </c>
      <c r="E39" s="60">
        <f>2*B39+I39^2</f>
        <v>103.84145882069413</v>
      </c>
      <c r="F39" s="60">
        <f>I39*SQRT((I39^2)+(4*B39*(1-D39)))</f>
        <v>26.178264385293918</v>
      </c>
      <c r="G39" s="45">
        <f>2*(C39+I39^2)</f>
        <v>793.68291764138826</v>
      </c>
      <c r="H39" s="61" t="s">
        <v>8</v>
      </c>
      <c r="I39" s="47">
        <f>-NORMSINV((1-D6)/2)</f>
        <v>1.9599639845400536</v>
      </c>
      <c r="J39" s="62">
        <f>D39</f>
        <v>0.1272264631043257</v>
      </c>
      <c r="K39" s="62">
        <f>(E39-F39)/G39</f>
        <v>9.7851664322314375E-2</v>
      </c>
      <c r="L39" s="62">
        <f>(E39+F39)/G39</f>
        <v>0.16381822049587716</v>
      </c>
    </row>
    <row r="40" spans="2:26" hidden="1">
      <c r="B40" s="17">
        <f t="shared" si="7"/>
        <v>50</v>
      </c>
      <c r="C40" s="18">
        <f t="shared" si="7"/>
        <v>393</v>
      </c>
      <c r="D40" s="44">
        <f>B40/C40</f>
        <v>0.1272264631043257</v>
      </c>
      <c r="E40" s="60">
        <f>2*B40+I40^2</f>
        <v>106.63489660102121</v>
      </c>
      <c r="F40" s="60">
        <f>I40*SQRT((I40^2)+(4*B40*(1-D40)))</f>
        <v>34.672385086525516</v>
      </c>
      <c r="G40" s="45">
        <f>2*(C40+I40^2)</f>
        <v>799.26979320204237</v>
      </c>
      <c r="H40" s="61" t="s">
        <v>8</v>
      </c>
      <c r="I40" s="47">
        <f>-NORMSINV((1-D7)/2)</f>
        <v>2.5758293035488999</v>
      </c>
      <c r="J40" s="62">
        <f>D40</f>
        <v>0.1272264631043257</v>
      </c>
      <c r="K40" s="62">
        <f>(E40-F40)/G40</f>
        <v>9.003531989642545E-2</v>
      </c>
      <c r="L40" s="62">
        <f>(E40+F40)/G40</f>
        <v>0.17679547368034532</v>
      </c>
    </row>
    <row r="41" spans="2:26" hidden="1">
      <c r="B41" s="17">
        <f t="shared" si="7"/>
        <v>50</v>
      </c>
      <c r="C41" s="18">
        <f t="shared" si="7"/>
        <v>393</v>
      </c>
      <c r="D41" s="44">
        <f>B41/C41</f>
        <v>0.1272264631043257</v>
      </c>
      <c r="E41" s="60">
        <f>2*B41+I41^2</f>
        <v>110.82756617066273</v>
      </c>
      <c r="F41" s="60">
        <f>I41*SQRT((I41^2)+(4*B41*(1-D41)))</f>
        <v>44.802219071473822</v>
      </c>
      <c r="G41" s="45">
        <f>2*(C41+I41^2)</f>
        <v>807.6551323413255</v>
      </c>
      <c r="H41" s="61" t="s">
        <v>8</v>
      </c>
      <c r="I41" s="47">
        <f>-NORMSINV((1-D8)/2)</f>
        <v>3.2905267314918945</v>
      </c>
      <c r="J41" s="62">
        <f>D41</f>
        <v>0.1272264631043257</v>
      </c>
      <c r="K41" s="62">
        <f>(E41-F41)/G41</f>
        <v>8.1749430487474128E-2</v>
      </c>
      <c r="L41" s="62">
        <f>(E41+F41)/G41</f>
        <v>0.19269336503933143</v>
      </c>
    </row>
    <row r="42" spans="2:26" hidden="1"/>
    <row r="43" spans="2:26" hidden="1">
      <c r="B43" s="63" t="s">
        <v>36</v>
      </c>
      <c r="C43" s="64">
        <f>D5*100</f>
        <v>90</v>
      </c>
      <c r="D43" s="64">
        <f>D6*100</f>
        <v>95</v>
      </c>
      <c r="E43" s="64">
        <f>D7*100</f>
        <v>99</v>
      </c>
      <c r="F43" s="65">
        <f>D8*100</f>
        <v>99.9</v>
      </c>
    </row>
    <row r="44" spans="2:26" hidden="1">
      <c r="B44" s="27" t="s">
        <v>37</v>
      </c>
      <c r="F44" s="66"/>
    </row>
    <row r="45" spans="2:26" hidden="1">
      <c r="B45" s="27" t="s">
        <v>9</v>
      </c>
      <c r="C45" s="67" t="str">
        <f>ROUND(J38,4)*100&amp;B48</f>
        <v>12,72%</v>
      </c>
      <c r="D45" s="68" t="str">
        <f>ROUND(J39,4)*100&amp;B48</f>
        <v>12,72%</v>
      </c>
      <c r="E45" s="68" t="str">
        <f>ROUND(J40,4)*100&amp;B48</f>
        <v>12,72%</v>
      </c>
      <c r="F45" s="69" t="str">
        <f>ROUND(J41,4)*100&amp;B48</f>
        <v>12,72%</v>
      </c>
    </row>
    <row r="46" spans="2:26" hidden="1">
      <c r="B46" s="27" t="s">
        <v>10</v>
      </c>
      <c r="C46" s="67" t="str">
        <f>ROUND(K38,4)*100&amp;B48</f>
        <v>10,21%</v>
      </c>
      <c r="D46" s="68" t="str">
        <f>ROUND(K39,4)*100&amp;B48</f>
        <v>9,79%</v>
      </c>
      <c r="E46" s="68" t="str">
        <f>ROUND(K40,4)*100&amp;B48</f>
        <v>9%</v>
      </c>
      <c r="F46" s="69" t="str">
        <f>ROUND(K41,4)*100&amp;B48</f>
        <v>8,17%</v>
      </c>
    </row>
    <row r="47" spans="2:26" hidden="1">
      <c r="B47" s="27" t="s">
        <v>11</v>
      </c>
      <c r="C47" s="67" t="str">
        <f>ROUND(L38,4)*100&amp;B48</f>
        <v>15,74%</v>
      </c>
      <c r="D47" s="68" t="str">
        <f>ROUND(L39,4)*100&amp;B48</f>
        <v>16,38%</v>
      </c>
      <c r="E47" s="68" t="str">
        <f>ROUND(L40,4)*100&amp;B48</f>
        <v>17,68%</v>
      </c>
      <c r="F47" s="69" t="str">
        <f>ROUND(L41,4)*100&amp;B48</f>
        <v>19,27%</v>
      </c>
    </row>
    <row r="48" spans="2:26" hidden="1">
      <c r="B48" s="74" t="s">
        <v>12</v>
      </c>
      <c r="C48" s="75" t="s">
        <v>22</v>
      </c>
      <c r="D48" s="75" t="s">
        <v>22</v>
      </c>
      <c r="E48" s="75" t="s">
        <v>22</v>
      </c>
      <c r="F48" s="75" t="s">
        <v>22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2:7" ht="25.5" hidden="1">
      <c r="B49" s="28" t="s">
        <v>13</v>
      </c>
      <c r="C49" s="59" t="str">
        <f>CONCATENATE(C45," ",B45,B44," ",C43,B48,B43," ",C46," ",B49," ",C47,B47)</f>
        <v>12,72% (IC 90%; 10,21% a 15,74%)</v>
      </c>
      <c r="D49" s="59" t="str">
        <f>CONCATENATE(D45," ",B45,B44," ",D43,B48,B43," ",D46," ",B49," ",D47,B47)</f>
        <v>12,72% (IC 95%; 9,79% a 16,38%)</v>
      </c>
      <c r="E49" s="59" t="str">
        <f>CONCATENATE(E45," ",B45,B44,," ",E43,B48,B43," ",E46," ",B49," ",E47,B47)</f>
        <v>12,72% (IC 99%; 9% a 17,68%)</v>
      </c>
      <c r="F49" s="59" t="str">
        <f>CONCATENATE(F45," ",B45,C44," ",F43,B48,B43," ",,F46," ",B49," ",F47,B47)</f>
        <v>12,72% ( 99,9%; 8,17% a 19,27%)</v>
      </c>
    </row>
    <row r="50" spans="2:7" hidden="1">
      <c r="B50" s="29" t="s">
        <v>14</v>
      </c>
      <c r="C50" s="70"/>
      <c r="D50" s="70"/>
      <c r="E50" s="70"/>
      <c r="F50" s="71"/>
    </row>
    <row r="51" spans="2:7" hidden="1">
      <c r="B51" s="50"/>
      <c r="C51" s="50"/>
      <c r="D51" s="50"/>
      <c r="E51" s="50"/>
      <c r="F51" s="50"/>
      <c r="G51" s="50"/>
    </row>
    <row r="52" spans="2:7" ht="24" customHeight="1">
      <c r="B52" s="77" t="s">
        <v>33</v>
      </c>
      <c r="C52" s="78"/>
      <c r="D52" s="79"/>
      <c r="E52" s="81" t="s">
        <v>23</v>
      </c>
      <c r="F52" s="81"/>
    </row>
    <row r="53" spans="2:7" ht="24" customHeight="1">
      <c r="B53" s="51" t="str">
        <f>C48</f>
        <v>Promedio con IC al</v>
      </c>
      <c r="C53" s="52">
        <f>D5</f>
        <v>0.9</v>
      </c>
      <c r="D53" s="53" t="str">
        <f>C49</f>
        <v>12,72% (IC 90%; 10,21% a 15,74%)</v>
      </c>
      <c r="E53" s="32">
        <f t="shared" ref="E53:F56" si="8">E5</f>
        <v>1</v>
      </c>
      <c r="F53" s="33" t="str">
        <f t="shared" si="8"/>
        <v>año</v>
      </c>
    </row>
    <row r="54" spans="2:7" ht="24" customHeight="1">
      <c r="B54" s="51" t="str">
        <f>D48</f>
        <v>Promedio con IC al</v>
      </c>
      <c r="C54" s="52">
        <f>D6</f>
        <v>0.95</v>
      </c>
      <c r="D54" s="53" t="str">
        <f>D49</f>
        <v>12,72% (IC 95%; 9,79% a 16,38%)</v>
      </c>
      <c r="E54" s="34">
        <f t="shared" si="8"/>
        <v>1</v>
      </c>
      <c r="F54" s="35" t="str">
        <f t="shared" si="8"/>
        <v>año</v>
      </c>
    </row>
    <row r="55" spans="2:7" ht="24" customHeight="1">
      <c r="B55" s="51" t="str">
        <f>E48</f>
        <v>Promedio con IC al</v>
      </c>
      <c r="C55" s="52">
        <f>D7</f>
        <v>0.99</v>
      </c>
      <c r="D55" s="53" t="str">
        <f>E49</f>
        <v>12,72% (IC 99%; 9% a 17,68%)</v>
      </c>
      <c r="E55" s="32">
        <f t="shared" si="8"/>
        <v>1</v>
      </c>
      <c r="F55" s="33" t="str">
        <f t="shared" si="8"/>
        <v>año</v>
      </c>
    </row>
    <row r="56" spans="2:7" ht="24" customHeight="1">
      <c r="B56" s="51" t="str">
        <f>F48</f>
        <v>Promedio con IC al</v>
      </c>
      <c r="C56" s="55">
        <f>D8</f>
        <v>0.999</v>
      </c>
      <c r="D56" s="53" t="str">
        <f>F49</f>
        <v>12,72% ( 99,9%; 8,17% a 19,27%)</v>
      </c>
      <c r="E56" s="36">
        <f t="shared" si="8"/>
        <v>1</v>
      </c>
      <c r="F56" s="37" t="str">
        <f t="shared" si="8"/>
        <v>año</v>
      </c>
    </row>
  </sheetData>
  <mergeCells count="5">
    <mergeCell ref="E4:F4"/>
    <mergeCell ref="B27:D27"/>
    <mergeCell ref="E27:F27"/>
    <mergeCell ref="B52:D52"/>
    <mergeCell ref="E52:F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Wald</vt:lpstr>
      <vt:lpstr>Wald y N-Wilson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2014-10-21T15:50:29Z</dcterms:created>
  <dcterms:modified xsi:type="dcterms:W3CDTF">2020-03-30T10:02:19Z</dcterms:modified>
</cp:coreProperties>
</file>