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955" activeTab="0"/>
  </bookViews>
  <sheets>
    <sheet name="Índice Kappa de Cohen" sheetId="1" r:id="rId1"/>
  </sheets>
  <definedNames>
    <definedName name="_xlfn.CUBEKPIMEMBER" hidden="1">#NAME?</definedName>
  </definedNames>
  <calcPr fullCalcOnLoad="1"/>
</workbook>
</file>

<file path=xl/sharedStrings.xml><?xml version="1.0" encoding="utf-8"?>
<sst xmlns="http://schemas.openxmlformats.org/spreadsheetml/2006/main" count="69" uniqueCount="54">
  <si>
    <t>Observadas</t>
  </si>
  <si>
    <t>Totales</t>
  </si>
  <si>
    <t>Normales</t>
  </si>
  <si>
    <t>Anormales</t>
  </si>
  <si>
    <t>N</t>
  </si>
  <si>
    <t>a (+ +)</t>
  </si>
  <si>
    <t>c (- +)</t>
  </si>
  <si>
    <t>b (+ -)</t>
  </si>
  <si>
    <t>d (- -)</t>
  </si>
  <si>
    <t>Z alfa/2 (0,05)</t>
  </si>
  <si>
    <t>Subjetividad por el observador Nº 2</t>
  </si>
  <si>
    <t>Subjetividad por el observador Nº 1</t>
  </si>
  <si>
    <t>m 1</t>
  </si>
  <si>
    <t>m 2</t>
  </si>
  <si>
    <t>n 1</t>
  </si>
  <si>
    <t>n 2</t>
  </si>
  <si>
    <t>El grado de concordancia esperable "Pe" por azar puede determinarse a partir de los valores (probabilidades) marginales de la tabla de contingencia.</t>
  </si>
  <si>
    <t>1º se calcula en cuántas ocasiones los observadores concordarían por azar en valorar las radiografías como anormales= m1*n1 / N =</t>
  </si>
  <si>
    <t>Luego se calcula en cuantas ocasiones los observadores concordaría por azar en valorar las radiografías como normales= m2*n2/N =</t>
  </si>
  <si>
    <t>ANÁLISIS DE LA CONCORDANCIA MÁS ALLÁ DEL AZAR.</t>
  </si>
  <si>
    <t>EE= Raíz [Po(1-Pe)] / N(1-Pe)] =</t>
  </si>
  <si>
    <t>a) inter-observador (entre dos observadores al mismo tiempo); y b) intra-observador (entre dos observaciones mías en distintos tiempos)</t>
  </si>
  <si>
    <t>Po = Proporción total observada de concordancia= (a+d)/N=</t>
  </si>
  <si>
    <t xml:space="preserve">Kappa = </t>
  </si>
  <si>
    <t>% total de concordancia esperada por azar: Pe= % Esper azar anormales + % Esper azar normales =</t>
  </si>
  <si>
    <t>VARIABLES DISCRETAS: ÍNDICE KAPPA (Test de Cohen)</t>
  </si>
  <si>
    <t xml:space="preserve">Po = </t>
  </si>
  <si>
    <t xml:space="preserve">Pe = </t>
  </si>
  <si>
    <t xml:space="preserve">Po - Pe = </t>
  </si>
  <si>
    <t xml:space="preserve">1 - Pe = </t>
  </si>
  <si>
    <t>Po - Pe = 75% -56%= 19%</t>
  </si>
  <si>
    <t>Kappa = (Po - Pe) / (1 - Pe), siendo "Po" la proporción de concordancia observada y "Pe" la proporción de concordancia esperada por el azar.</t>
  </si>
  <si>
    <t xml:space="preserve">(Concordancia observada - Concordancia teórica esperada por azar) / Concordancia teórica no debida al azar = </t>
  </si>
  <si>
    <t>es decir que ninguno de ellos conoce el resultado de su colega.</t>
  </si>
  <si>
    <t>En un estudio dos médicos leen 100 radiografías y las clasifican como normales o anomales. Las evaluaciones se realizan de forma independente,</t>
  </si>
  <si>
    <t>Cuando se trata de investigar el índice de concordancia Kappa (entre dos subjetividades), los IC 95% = Kappa +- 1,96 * Raíz [Po(1-Pe)] / N(1-Pe)]</t>
  </si>
  <si>
    <t>Indice Kappa:</t>
  </si>
  <si>
    <t>Po - Pe / (1 - Pe) =</t>
  </si>
  <si>
    <t>Lectura:</t>
  </si>
  <si>
    <r>
      <t xml:space="preserve">Teórica = Esperada por azar </t>
    </r>
    <r>
      <rPr>
        <sz val="13"/>
        <rFont val="Calibri"/>
        <family val="2"/>
      </rPr>
      <t>(Multiplicando los marginales y dividiendo por el total)</t>
    </r>
  </si>
  <si>
    <r>
      <t xml:space="preserve">Como Pe es la concordancia esperada por azar, nosotros deberíamos descontar esta Pe del total del 100% de la concordancia posible teóricamente, para hallar la concordancia teórica no debida al azar. </t>
    </r>
    <r>
      <rPr>
        <sz val="14"/>
        <color indexed="12"/>
        <rFont val="Calibri"/>
        <family val="2"/>
      </rPr>
      <t xml:space="preserve">Concordancia teórica no debida al azar = (1 - Esperada por el azar) =  </t>
    </r>
  </si>
  <si>
    <r>
      <t xml:space="preserve">Po </t>
    </r>
    <r>
      <rPr>
        <b/>
        <sz val="14"/>
        <color indexed="12"/>
        <rFont val="Calibri"/>
        <family val="2"/>
      </rPr>
      <t>= Proporción total observada de concordancia= (a+d)/N=</t>
    </r>
  </si>
  <si>
    <r>
      <t>% total de concordancia esperada por azar:</t>
    </r>
    <r>
      <rPr>
        <b/>
        <sz val="14"/>
        <color indexed="12"/>
        <rFont val="Calibri"/>
        <family val="2"/>
      </rPr>
      <t xml:space="preserve"> Pe= %Esper azar anorm + % Esper azar normales =</t>
    </r>
  </si>
  <si>
    <t>Escribiendo aquí los 4 datos, se obtiene automáticamente el índice Kappa con sus intetervalos de confianza.al 95%.</t>
  </si>
  <si>
    <t>Po = Concordancia observada (en la que coinciden ambos observadores)</t>
  </si>
  <si>
    <t>Límite inferior del IC 05%</t>
  </si>
  <si>
    <t>Límite superior del IC 95%</t>
  </si>
  <si>
    <t>Pe= Concordancia teórica Esperada por azar: Se obtiene por la multiplicación de los marginales</t>
  </si>
  <si>
    <t>Po - Pe = [Observada - Esperada por azar]</t>
  </si>
  <si>
    <t>Índice Kappa</t>
  </si>
  <si>
    <t>Concordancia teórica no debida al azar = 1 - Pe teórica debida al azar</t>
  </si>
  <si>
    <r>
      <t xml:space="preserve">La concordancia se considera muy débil cuando Kappa &lt; </t>
    </r>
    <r>
      <rPr>
        <b/>
        <sz val="16"/>
        <color indexed="10"/>
        <rFont val="Calibri"/>
        <family val="2"/>
      </rPr>
      <t>0,20</t>
    </r>
    <r>
      <rPr>
        <b/>
        <sz val="16"/>
        <rFont val="Calibri"/>
        <family val="2"/>
      </rPr>
      <t xml:space="preserve">; débil: </t>
    </r>
    <r>
      <rPr>
        <b/>
        <sz val="16"/>
        <color indexed="52"/>
        <rFont val="Calibri"/>
        <family val="2"/>
      </rPr>
      <t>0,21-0,40;</t>
    </r>
    <r>
      <rPr>
        <b/>
        <sz val="16"/>
        <rFont val="Calibri"/>
        <family val="2"/>
      </rPr>
      <t xml:space="preserve"> moderada: </t>
    </r>
    <r>
      <rPr>
        <b/>
        <sz val="16"/>
        <color indexed="51"/>
        <rFont val="Calibri"/>
        <family val="2"/>
      </rPr>
      <t>0,41-0,60</t>
    </r>
    <r>
      <rPr>
        <b/>
        <sz val="16"/>
        <rFont val="Calibri"/>
        <family val="2"/>
      </rPr>
      <t xml:space="preserve">; buena: </t>
    </r>
    <r>
      <rPr>
        <b/>
        <sz val="16"/>
        <color indexed="57"/>
        <rFont val="Calibri"/>
        <family val="2"/>
      </rPr>
      <t>0,61-0,80</t>
    </r>
    <r>
      <rPr>
        <b/>
        <sz val="16"/>
        <rFont val="Calibri"/>
        <family val="2"/>
      </rPr>
      <t xml:space="preserve"> y muy buena: </t>
    </r>
    <r>
      <rPr>
        <b/>
        <sz val="16"/>
        <color indexed="50"/>
        <rFont val="Calibri"/>
        <family val="2"/>
      </rPr>
      <t>0,81-1,00.</t>
    </r>
  </si>
  <si>
    <t>Índice kappa: 43,2% (IC 95%, 26,2% a 60,2%)</t>
  </si>
  <si>
    <t>Índice kappa: 0,43 (IC 95%, 0,26-0,60)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</si>
</sst>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_-* #,##0.000\ _€_-;\-* #,##0.000\ _€_-;_-* &quot;-&quot;??\ _€_-;_-@_-"/>
    <numFmt numFmtId="172" formatCode="_-* #,##0.000000\ _€_-;\-* #,##0.000000\ _€_-;_-* &quot;-&quot;??\ _€_-;_-@_-"/>
    <numFmt numFmtId="173" formatCode="_-* #,##0.0\ _€_-;\-* #,##0.0\ _€_-;_-* &quot;-&quot;??\ _€_-;_-@_-"/>
    <numFmt numFmtId="174" formatCode="0.0"/>
    <numFmt numFmtId="175" formatCode="0.000%"/>
    <numFmt numFmtId="176" formatCode="0.0000%"/>
    <numFmt numFmtId="177" formatCode="0.00000%"/>
    <numFmt numFmtId="178" formatCode="0.000000%"/>
    <numFmt numFmtId="179" formatCode="0.0000000%"/>
    <numFmt numFmtId="180" formatCode="0.00000000%"/>
    <numFmt numFmtId="181" formatCode="0.000000000%"/>
    <numFmt numFmtId="182" formatCode="0.00000000"/>
    <numFmt numFmtId="183" formatCode="0.000000000"/>
  </numFmts>
  <fonts count="60">
    <font>
      <sz val="10"/>
      <name val="Arial"/>
      <family val="0"/>
    </font>
    <font>
      <b/>
      <sz val="14"/>
      <color indexed="12"/>
      <name val="Calibri"/>
      <family val="2"/>
    </font>
    <font>
      <sz val="13"/>
      <name val="Calibri"/>
      <family val="2"/>
    </font>
    <font>
      <sz val="14"/>
      <color indexed="12"/>
      <name val="Calibri"/>
      <family val="2"/>
    </font>
    <font>
      <b/>
      <sz val="16"/>
      <name val="Calibri"/>
      <family val="2"/>
    </font>
    <font>
      <b/>
      <sz val="16"/>
      <color indexed="10"/>
      <name val="Calibri"/>
      <family val="2"/>
    </font>
    <font>
      <b/>
      <sz val="16"/>
      <color indexed="52"/>
      <name val="Calibri"/>
      <family val="2"/>
    </font>
    <font>
      <b/>
      <sz val="16"/>
      <color indexed="51"/>
      <name val="Calibri"/>
      <family val="2"/>
    </font>
    <font>
      <b/>
      <sz val="16"/>
      <color indexed="57"/>
      <name val="Calibri"/>
      <family val="2"/>
    </font>
    <font>
      <b/>
      <sz val="16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b/>
      <sz val="14"/>
      <color indexed="60"/>
      <name val="Calibri"/>
      <family val="2"/>
    </font>
    <font>
      <sz val="14"/>
      <name val="Calibri"/>
      <family val="2"/>
    </font>
    <font>
      <b/>
      <sz val="14"/>
      <color indexed="17"/>
      <name val="Calibri"/>
      <family val="2"/>
    </font>
    <font>
      <b/>
      <sz val="14"/>
      <color indexed="10"/>
      <name val="Calibri"/>
      <family val="2"/>
    </font>
    <font>
      <i/>
      <sz val="14"/>
      <color indexed="12"/>
      <name val="Calibri"/>
      <family val="2"/>
    </font>
    <font>
      <b/>
      <i/>
      <sz val="14"/>
      <color indexed="12"/>
      <name val="Calibri"/>
      <family val="2"/>
    </font>
    <font>
      <b/>
      <i/>
      <sz val="14"/>
      <name val="Calibri"/>
      <family val="2"/>
    </font>
    <font>
      <i/>
      <sz val="14"/>
      <color indexed="30"/>
      <name val="Calibri"/>
      <family val="2"/>
    </font>
    <font>
      <b/>
      <sz val="13"/>
      <name val="Calibri"/>
      <family val="2"/>
    </font>
    <font>
      <sz val="13"/>
      <color indexed="12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B050"/>
      <name val="Calibri"/>
      <family val="2"/>
    </font>
    <font>
      <b/>
      <sz val="14"/>
      <color rgb="FFFF0000"/>
      <name val="Calibri"/>
      <family val="2"/>
    </font>
    <font>
      <b/>
      <sz val="14"/>
      <color rgb="FF0000CC"/>
      <name val="Calibri"/>
      <family val="2"/>
    </font>
    <font>
      <i/>
      <sz val="14"/>
      <color rgb="FF0070C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0000FF"/>
      </bottom>
    </border>
    <border>
      <left style="medium"/>
      <right style="thin">
        <color rgb="FF0000FF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>
        <color rgb="FF0000FF"/>
      </left>
      <right>
        <color indexed="63"/>
      </right>
      <top style="thin">
        <color rgb="FF0000FF"/>
      </top>
      <bottom>
        <color indexed="63"/>
      </bottom>
    </border>
    <border>
      <left>
        <color indexed="63"/>
      </left>
      <right>
        <color indexed="63"/>
      </right>
      <top style="thin">
        <color rgb="FF0000FF"/>
      </top>
      <bottom>
        <color indexed="63"/>
      </bottom>
    </border>
    <border>
      <left>
        <color indexed="63"/>
      </left>
      <right style="thin">
        <color rgb="FF0000FF"/>
      </right>
      <top style="thin">
        <color rgb="FF0000FF"/>
      </top>
      <bottom>
        <color indexed="63"/>
      </bottom>
    </border>
    <border>
      <left style="thin">
        <color rgb="FF0000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FF"/>
      </right>
      <top>
        <color indexed="63"/>
      </top>
      <bottom>
        <color indexed="63"/>
      </bottom>
    </border>
    <border>
      <left style="thin">
        <color rgb="FF0000FF"/>
      </left>
      <right>
        <color indexed="63"/>
      </right>
      <top>
        <color indexed="63"/>
      </top>
      <bottom style="thin">
        <color rgb="FF0000FF"/>
      </bottom>
    </border>
    <border>
      <left>
        <color indexed="63"/>
      </left>
      <right style="thin">
        <color rgb="FF0000FF"/>
      </right>
      <top>
        <color indexed="63"/>
      </top>
      <bottom style="thin">
        <color rgb="FF0000F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Fill="1" applyBorder="1" applyAlignment="1">
      <alignment/>
    </xf>
    <xf numFmtId="0" fontId="29" fillId="0" borderId="10" xfId="0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0" xfId="0" applyFont="1" applyAlignment="1">
      <alignment/>
    </xf>
    <xf numFmtId="0" fontId="29" fillId="0" borderId="12" xfId="0" applyFont="1" applyBorder="1" applyAlignment="1">
      <alignment/>
    </xf>
    <xf numFmtId="0" fontId="27" fillId="0" borderId="13" xfId="0" applyFont="1" applyBorder="1" applyAlignment="1">
      <alignment horizontal="right" vertical="distributed"/>
    </xf>
    <xf numFmtId="0" fontId="27" fillId="0" borderId="13" xfId="0" applyFont="1" applyBorder="1" applyAlignment="1">
      <alignment horizontal="center" vertical="distributed"/>
    </xf>
    <xf numFmtId="0" fontId="27" fillId="0" borderId="14" xfId="0" applyFont="1" applyBorder="1" applyAlignment="1">
      <alignment horizontal="center" vertical="distributed"/>
    </xf>
    <xf numFmtId="164" fontId="56" fillId="33" borderId="13" xfId="47" applyNumberFormat="1" applyFont="1" applyFill="1" applyBorder="1" applyAlignment="1">
      <alignment horizontal="center" vertical="distributed"/>
    </xf>
    <xf numFmtId="164" fontId="57" fillId="33" borderId="13" xfId="47" applyNumberFormat="1" applyFont="1" applyFill="1" applyBorder="1" applyAlignment="1">
      <alignment horizontal="center" vertical="distributed"/>
    </xf>
    <xf numFmtId="164" fontId="27" fillId="0" borderId="15" xfId="47" applyNumberFormat="1" applyFont="1" applyFill="1" applyBorder="1" applyAlignment="1">
      <alignment horizontal="center" vertical="distributed"/>
    </xf>
    <xf numFmtId="0" fontId="27" fillId="0" borderId="16" xfId="0" applyFont="1" applyBorder="1" applyAlignment="1">
      <alignment horizontal="right" vertical="distributed"/>
    </xf>
    <xf numFmtId="164" fontId="27" fillId="0" borderId="16" xfId="47" applyNumberFormat="1" applyFont="1" applyFill="1" applyBorder="1" applyAlignment="1">
      <alignment horizontal="center" vertical="distributed"/>
    </xf>
    <xf numFmtId="164" fontId="27" fillId="0" borderId="17" xfId="47" applyNumberFormat="1" applyFont="1" applyFill="1" applyBorder="1" applyAlignment="1">
      <alignment horizontal="center" vertical="distributed"/>
    </xf>
    <xf numFmtId="0" fontId="32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distributed" vertical="center" textRotation="90"/>
    </xf>
    <xf numFmtId="0" fontId="27" fillId="0" borderId="0" xfId="0" applyFont="1" applyBorder="1" applyAlignment="1">
      <alignment horizontal="right"/>
    </xf>
    <xf numFmtId="164" fontId="29" fillId="0" borderId="0" xfId="47" applyNumberFormat="1" applyFont="1" applyFill="1" applyBorder="1" applyAlignment="1">
      <alignment/>
    </xf>
    <xf numFmtId="164" fontId="27" fillId="0" borderId="0" xfId="47" applyNumberFormat="1" applyFont="1" applyFill="1" applyBorder="1" applyAlignment="1">
      <alignment/>
    </xf>
    <xf numFmtId="165" fontId="32" fillId="0" borderId="0" xfId="53" applyNumberFormat="1" applyFont="1" applyFill="1" applyBorder="1" applyAlignment="1">
      <alignment/>
    </xf>
    <xf numFmtId="165" fontId="33" fillId="0" borderId="0" xfId="0" applyNumberFormat="1" applyFont="1" applyFill="1" applyBorder="1" applyAlignment="1">
      <alignment/>
    </xf>
    <xf numFmtId="164" fontId="27" fillId="0" borderId="0" xfId="47" applyNumberFormat="1" applyFont="1" applyFill="1" applyBorder="1" applyAlignment="1">
      <alignment horizontal="center"/>
    </xf>
    <xf numFmtId="0" fontId="27" fillId="0" borderId="0" xfId="0" applyFont="1" applyFill="1" applyAlignment="1">
      <alignment/>
    </xf>
    <xf numFmtId="164" fontId="56" fillId="33" borderId="18" xfId="47" applyNumberFormat="1" applyFont="1" applyFill="1" applyBorder="1" applyAlignment="1">
      <alignment vertical="distributed"/>
    </xf>
    <xf numFmtId="164" fontId="57" fillId="33" borderId="13" xfId="47" applyNumberFormat="1" applyFont="1" applyFill="1" applyBorder="1" applyAlignment="1">
      <alignment vertical="distributed"/>
    </xf>
    <xf numFmtId="164" fontId="27" fillId="0" borderId="14" xfId="47" applyNumberFormat="1" applyFont="1" applyFill="1" applyBorder="1" applyAlignment="1">
      <alignment vertical="distributed"/>
    </xf>
    <xf numFmtId="43" fontId="32" fillId="0" borderId="13" xfId="47" applyFont="1" applyFill="1" applyBorder="1" applyAlignment="1">
      <alignment vertical="distributed"/>
    </xf>
    <xf numFmtId="164" fontId="29" fillId="0" borderId="13" xfId="47" applyNumberFormat="1" applyFont="1" applyFill="1" applyBorder="1" applyAlignment="1">
      <alignment vertical="distributed"/>
    </xf>
    <xf numFmtId="43" fontId="27" fillId="0" borderId="0" xfId="47" applyFont="1" applyAlignment="1">
      <alignment/>
    </xf>
    <xf numFmtId="164" fontId="57" fillId="33" borderId="18" xfId="47" applyNumberFormat="1" applyFont="1" applyFill="1" applyBorder="1" applyAlignment="1">
      <alignment vertical="distributed"/>
    </xf>
    <xf numFmtId="164" fontId="56" fillId="33" borderId="13" xfId="47" applyNumberFormat="1" applyFont="1" applyFill="1" applyBorder="1" applyAlignment="1">
      <alignment vertical="distributed"/>
    </xf>
    <xf numFmtId="164" fontId="27" fillId="0" borderId="19" xfId="47" applyNumberFormat="1" applyFont="1" applyFill="1" applyBorder="1" applyAlignment="1">
      <alignment vertical="distributed"/>
    </xf>
    <xf numFmtId="164" fontId="27" fillId="0" borderId="16" xfId="47" applyNumberFormat="1" applyFont="1" applyFill="1" applyBorder="1" applyAlignment="1">
      <alignment vertical="distributed"/>
    </xf>
    <xf numFmtId="164" fontId="27" fillId="0" borderId="20" xfId="47" applyNumberFormat="1" applyFont="1" applyFill="1" applyBorder="1" applyAlignment="1">
      <alignment vertical="distributed"/>
    </xf>
    <xf numFmtId="164" fontId="27" fillId="0" borderId="13" xfId="47" applyNumberFormat="1" applyFont="1" applyFill="1" applyBorder="1" applyAlignment="1">
      <alignment vertical="distributed"/>
    </xf>
    <xf numFmtId="43" fontId="27" fillId="0" borderId="0" xfId="0" applyNumberFormat="1" applyFont="1" applyAlignment="1">
      <alignment/>
    </xf>
    <xf numFmtId="0" fontId="27" fillId="0" borderId="0" xfId="0" applyFont="1" applyBorder="1" applyAlignment="1">
      <alignment/>
    </xf>
    <xf numFmtId="0" fontId="27" fillId="0" borderId="21" xfId="0" applyFont="1" applyBorder="1" applyAlignment="1">
      <alignment/>
    </xf>
    <xf numFmtId="0" fontId="58" fillId="0" borderId="0" xfId="0" applyFont="1" applyAlignment="1">
      <alignment horizontal="right"/>
    </xf>
    <xf numFmtId="43" fontId="58" fillId="0" borderId="0" xfId="47" applyFont="1" applyAlignment="1">
      <alignment/>
    </xf>
    <xf numFmtId="0" fontId="27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7" fillId="0" borderId="12" xfId="0" applyFont="1" applyBorder="1" applyAlignment="1">
      <alignment vertical="center"/>
    </xf>
    <xf numFmtId="0" fontId="27" fillId="0" borderId="22" xfId="0" applyFont="1" applyBorder="1" applyAlignment="1">
      <alignment/>
    </xf>
    <xf numFmtId="0" fontId="2" fillId="0" borderId="23" xfId="0" applyFont="1" applyBorder="1" applyAlignment="1">
      <alignment/>
    </xf>
    <xf numFmtId="165" fontId="1" fillId="0" borderId="24" xfId="47" applyNumberFormat="1" applyFont="1" applyBorder="1" applyAlignment="1">
      <alignment horizontal="center" vertical="distributed"/>
    </xf>
    <xf numFmtId="0" fontId="58" fillId="0" borderId="0" xfId="0" applyFont="1" applyAlignment="1">
      <alignment horizontal="right" vertical="center"/>
    </xf>
    <xf numFmtId="43" fontId="58" fillId="0" borderId="0" xfId="0" applyNumberFormat="1" applyFont="1" applyAlignment="1">
      <alignment vertical="center"/>
    </xf>
    <xf numFmtId="0" fontId="29" fillId="0" borderId="0" xfId="0" applyFont="1" applyBorder="1" applyAlignment="1">
      <alignment horizontal="left" vertical="distributed"/>
    </xf>
    <xf numFmtId="0" fontId="27" fillId="0" borderId="0" xfId="0" applyFont="1" applyFill="1" applyBorder="1" applyAlignment="1">
      <alignment horizontal="right" vertical="center"/>
    </xf>
    <xf numFmtId="0" fontId="27" fillId="0" borderId="25" xfId="0" applyFont="1" applyBorder="1" applyAlignment="1">
      <alignment vertical="center"/>
    </xf>
    <xf numFmtId="0" fontId="58" fillId="0" borderId="25" xfId="0" applyFont="1" applyBorder="1" applyAlignment="1">
      <alignment horizontal="right" vertical="center"/>
    </xf>
    <xf numFmtId="0" fontId="29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horizontal="right" vertical="center"/>
    </xf>
    <xf numFmtId="43" fontId="58" fillId="0" borderId="0" xfId="0" applyNumberFormat="1" applyFont="1" applyFill="1" applyBorder="1" applyAlignment="1">
      <alignment vertical="center"/>
    </xf>
    <xf numFmtId="0" fontId="27" fillId="0" borderId="0" xfId="0" applyFont="1" applyAlignment="1">
      <alignment horizontal="right"/>
    </xf>
    <xf numFmtId="0" fontId="27" fillId="0" borderId="13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9" fontId="27" fillId="0" borderId="0" xfId="53" applyFont="1" applyFill="1" applyBorder="1" applyAlignment="1">
      <alignment horizontal="center"/>
    </xf>
    <xf numFmtId="43" fontId="27" fillId="0" borderId="0" xfId="47" applyFont="1" applyFill="1" applyBorder="1" applyAlignment="1">
      <alignment/>
    </xf>
    <xf numFmtId="43" fontId="27" fillId="0" borderId="0" xfId="47" applyNumberFormat="1" applyFont="1" applyFill="1" applyBorder="1" applyAlignment="1">
      <alignment horizontal="center"/>
    </xf>
    <xf numFmtId="165" fontId="27" fillId="0" borderId="0" xfId="53" applyNumberFormat="1" applyFont="1" applyFill="1" applyBorder="1" applyAlignment="1">
      <alignment/>
    </xf>
    <xf numFmtId="10" fontId="27" fillId="0" borderId="0" xfId="53" applyNumberFormat="1" applyFont="1" applyFill="1" applyBorder="1" applyAlignment="1">
      <alignment/>
    </xf>
    <xf numFmtId="0" fontId="27" fillId="0" borderId="26" xfId="0" applyFont="1" applyFill="1" applyBorder="1" applyAlignment="1">
      <alignment/>
    </xf>
    <xf numFmtId="0" fontId="29" fillId="0" borderId="27" xfId="0" applyFont="1" applyBorder="1" applyAlignment="1">
      <alignment/>
    </xf>
    <xf numFmtId="0" fontId="27" fillId="0" borderId="21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8" xfId="0" applyFont="1" applyBorder="1" applyAlignment="1">
      <alignment horizontal="right" vertical="center"/>
    </xf>
    <xf numFmtId="9" fontId="1" fillId="0" borderId="24" xfId="53" applyFont="1" applyBorder="1" applyAlignment="1">
      <alignment horizontal="center" vertical="center"/>
    </xf>
    <xf numFmtId="0" fontId="27" fillId="34" borderId="21" xfId="0" applyFont="1" applyFill="1" applyBorder="1" applyAlignment="1">
      <alignment horizontal="center" vertical="center" wrapText="1"/>
    </xf>
    <xf numFmtId="43" fontId="58" fillId="34" borderId="24" xfId="0" applyNumberFormat="1" applyFont="1" applyFill="1" applyBorder="1" applyAlignment="1">
      <alignment vertical="center"/>
    </xf>
    <xf numFmtId="43" fontId="32" fillId="35" borderId="13" xfId="47" applyFont="1" applyFill="1" applyBorder="1" applyAlignment="1">
      <alignment vertical="distributed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9" fontId="27" fillId="0" borderId="13" xfId="53" applyFont="1" applyFill="1" applyBorder="1" applyAlignment="1">
      <alignment horizontal="center" vertical="center"/>
    </xf>
    <xf numFmtId="43" fontId="27" fillId="0" borderId="13" xfId="47" applyFont="1" applyFill="1" applyBorder="1" applyAlignment="1">
      <alignment vertical="center"/>
    </xf>
    <xf numFmtId="43" fontId="27" fillId="0" borderId="13" xfId="47" applyNumberFormat="1" applyFont="1" applyFill="1" applyBorder="1" applyAlignment="1">
      <alignment horizontal="center" vertical="center"/>
    </xf>
    <xf numFmtId="9" fontId="4" fillId="0" borderId="0" xfId="53" applyFont="1" applyFill="1" applyBorder="1" applyAlignment="1">
      <alignment horizontal="center"/>
    </xf>
    <xf numFmtId="43" fontId="4" fillId="0" borderId="0" xfId="47" applyFont="1" applyFill="1" applyBorder="1" applyAlignment="1">
      <alignment/>
    </xf>
    <xf numFmtId="43" fontId="4" fillId="0" borderId="0" xfId="47" applyNumberFormat="1" applyFont="1" applyFill="1" applyBorder="1" applyAlignment="1">
      <alignment horizontal="center"/>
    </xf>
    <xf numFmtId="165" fontId="4" fillId="0" borderId="0" xfId="53" applyNumberFormat="1" applyFont="1" applyFill="1" applyBorder="1" applyAlignment="1">
      <alignment/>
    </xf>
    <xf numFmtId="10" fontId="4" fillId="0" borderId="0" xfId="53" applyNumberFormat="1" applyFont="1" applyFill="1" applyBorder="1" applyAlignment="1">
      <alignment/>
    </xf>
    <xf numFmtId="0" fontId="27" fillId="0" borderId="29" xfId="0" applyFont="1" applyBorder="1" applyAlignment="1">
      <alignment/>
    </xf>
    <xf numFmtId="0" fontId="27" fillId="0" borderId="30" xfId="0" applyFont="1" applyBorder="1" applyAlignment="1">
      <alignment/>
    </xf>
    <xf numFmtId="0" fontId="27" fillId="0" borderId="0" xfId="0" applyFont="1" applyAlignment="1">
      <alignment vertical="center" wrapText="1"/>
    </xf>
    <xf numFmtId="43" fontId="27" fillId="34" borderId="13" xfId="47" applyFont="1" applyFill="1" applyBorder="1" applyAlignment="1">
      <alignment horizontal="center" vertical="center"/>
    </xf>
    <xf numFmtId="2" fontId="27" fillId="34" borderId="13" xfId="47" applyNumberFormat="1" applyFont="1" applyFill="1" applyBorder="1" applyAlignment="1">
      <alignment horizontal="center" vertical="center"/>
    </xf>
    <xf numFmtId="9" fontId="59" fillId="0" borderId="0" xfId="53" applyFont="1" applyAlignment="1">
      <alignment horizontal="left" vertical="center"/>
    </xf>
    <xf numFmtId="9" fontId="59" fillId="0" borderId="0" xfId="53" applyFont="1" applyAlignment="1">
      <alignment horizontal="right" vertical="top"/>
    </xf>
    <xf numFmtId="43" fontId="2" fillId="35" borderId="31" xfId="47" applyFont="1" applyFill="1" applyBorder="1" applyAlignment="1">
      <alignment horizontal="center" vertical="center"/>
    </xf>
    <xf numFmtId="43" fontId="2" fillId="36" borderId="20" xfId="47" applyFont="1" applyFill="1" applyBorder="1" applyAlignment="1">
      <alignment horizontal="center" vertical="center"/>
    </xf>
    <xf numFmtId="10" fontId="1" fillId="0" borderId="32" xfId="53" applyNumberFormat="1" applyFont="1" applyFill="1" applyBorder="1" applyAlignment="1">
      <alignment horizontal="center" vertical="center"/>
    </xf>
    <xf numFmtId="0" fontId="38" fillId="36" borderId="33" xfId="0" applyFont="1" applyFill="1" applyBorder="1" applyAlignment="1">
      <alignment horizontal="center" vertical="center" wrapText="1"/>
    </xf>
    <xf numFmtId="0" fontId="38" fillId="36" borderId="29" xfId="0" applyFont="1" applyFill="1" applyBorder="1" applyAlignment="1">
      <alignment horizontal="center" vertical="center" wrapText="1"/>
    </xf>
    <xf numFmtId="0" fontId="38" fillId="36" borderId="30" xfId="0" applyFont="1" applyFill="1" applyBorder="1" applyAlignment="1">
      <alignment horizontal="center" vertical="center" wrapText="1"/>
    </xf>
    <xf numFmtId="0" fontId="36" fillId="37" borderId="33" xfId="0" applyFont="1" applyFill="1" applyBorder="1" applyAlignment="1">
      <alignment horizontal="center" vertical="center" wrapText="1"/>
    </xf>
    <xf numFmtId="0" fontId="36" fillId="37" borderId="29" xfId="0" applyFont="1" applyFill="1" applyBorder="1" applyAlignment="1">
      <alignment horizontal="center" vertical="center" wrapText="1"/>
    </xf>
    <xf numFmtId="49" fontId="27" fillId="38" borderId="33" xfId="0" applyNumberFormat="1" applyFont="1" applyFill="1" applyBorder="1" applyAlignment="1">
      <alignment horizontal="center" vertical="center" wrapText="1"/>
    </xf>
    <xf numFmtId="49" fontId="27" fillId="38" borderId="29" xfId="0" applyNumberFormat="1" applyFont="1" applyFill="1" applyBorder="1" applyAlignment="1">
      <alignment horizontal="center" vertical="center" wrapText="1"/>
    </xf>
    <xf numFmtId="49" fontId="27" fillId="38" borderId="30" xfId="0" applyNumberFormat="1" applyFont="1" applyFill="1" applyBorder="1" applyAlignment="1">
      <alignment horizontal="center" vertical="center" wrapText="1"/>
    </xf>
    <xf numFmtId="0" fontId="27" fillId="36" borderId="33" xfId="0" applyFont="1" applyFill="1" applyBorder="1" applyAlignment="1">
      <alignment horizontal="center" vertical="center" wrapText="1"/>
    </xf>
    <xf numFmtId="0" fontId="27" fillId="36" borderId="29" xfId="0" applyFont="1" applyFill="1" applyBorder="1" applyAlignment="1">
      <alignment horizontal="center" vertical="center" wrapText="1"/>
    </xf>
    <xf numFmtId="0" fontId="27" fillId="36" borderId="30" xfId="0" applyFont="1" applyFill="1" applyBorder="1" applyAlignment="1">
      <alignment horizontal="center" vertical="center" wrapText="1"/>
    </xf>
    <xf numFmtId="0" fontId="29" fillId="0" borderId="21" xfId="0" applyFont="1" applyBorder="1" applyAlignment="1">
      <alignment horizontal="left" vertical="center" wrapText="1"/>
    </xf>
    <xf numFmtId="0" fontId="29" fillId="0" borderId="25" xfId="0" applyFont="1" applyBorder="1" applyAlignment="1">
      <alignment horizontal="left" vertical="center" wrapText="1"/>
    </xf>
    <xf numFmtId="0" fontId="29" fillId="0" borderId="28" xfId="0" applyFont="1" applyBorder="1" applyAlignment="1">
      <alignment horizontal="left" vertical="center" wrapText="1"/>
    </xf>
    <xf numFmtId="0" fontId="36" fillId="34" borderId="25" xfId="0" applyFont="1" applyFill="1" applyBorder="1" applyAlignment="1">
      <alignment horizontal="center" vertical="center" wrapText="1"/>
    </xf>
    <xf numFmtId="0" fontId="32" fillId="0" borderId="34" xfId="0" applyFont="1" applyFill="1" applyBorder="1" applyAlignment="1">
      <alignment horizontal="center" vertical="center" wrapText="1"/>
    </xf>
    <xf numFmtId="0" fontId="32" fillId="0" borderId="35" xfId="0" applyFont="1" applyFill="1" applyBorder="1" applyAlignment="1">
      <alignment horizontal="center" vertical="center" wrapText="1"/>
    </xf>
    <xf numFmtId="0" fontId="32" fillId="0" borderId="36" xfId="0" applyFont="1" applyFill="1" applyBorder="1" applyAlignment="1">
      <alignment horizontal="center" vertical="center" wrapText="1"/>
    </xf>
    <xf numFmtId="0" fontId="32" fillId="0" borderId="37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38" xfId="0" applyFont="1" applyFill="1" applyBorder="1" applyAlignment="1">
      <alignment horizontal="center" vertical="center" wrapText="1"/>
    </xf>
    <xf numFmtId="0" fontId="32" fillId="0" borderId="39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2" fillId="0" borderId="40" xfId="0" applyFont="1" applyFill="1" applyBorder="1" applyAlignment="1">
      <alignment horizontal="center" vertical="center" wrapText="1"/>
    </xf>
    <xf numFmtId="0" fontId="27" fillId="39" borderId="41" xfId="0" applyFont="1" applyFill="1" applyBorder="1" applyAlignment="1">
      <alignment horizontal="center" vertical="distributed"/>
    </xf>
    <xf numFmtId="0" fontId="27" fillId="39" borderId="42" xfId="0" applyFont="1" applyFill="1" applyBorder="1" applyAlignment="1">
      <alignment horizontal="center" vertical="distributed"/>
    </xf>
    <xf numFmtId="0" fontId="27" fillId="39" borderId="43" xfId="0" applyFont="1" applyFill="1" applyBorder="1" applyAlignment="1">
      <alignment horizontal="center" vertical="distributed"/>
    </xf>
    <xf numFmtId="0" fontId="27" fillId="33" borderId="44" xfId="0" applyFont="1" applyFill="1" applyBorder="1" applyAlignment="1">
      <alignment horizontal="distributed" vertical="center" textRotation="90"/>
    </xf>
    <xf numFmtId="0" fontId="27" fillId="33" borderId="12" xfId="0" applyFont="1" applyFill="1" applyBorder="1" applyAlignment="1">
      <alignment horizontal="distributed" vertical="center" textRotation="90"/>
    </xf>
    <xf numFmtId="0" fontId="27" fillId="33" borderId="22" xfId="0" applyFont="1" applyFill="1" applyBorder="1" applyAlignment="1">
      <alignment horizontal="distributed" vertical="center" textRotation="90"/>
    </xf>
    <xf numFmtId="0" fontId="37" fillId="0" borderId="13" xfId="0" applyFont="1" applyFill="1" applyBorder="1" applyAlignment="1">
      <alignment horizontal="center" vertical="center" wrapText="1"/>
    </xf>
    <xf numFmtId="0" fontId="27" fillId="39" borderId="45" xfId="0" applyFont="1" applyFill="1" applyBorder="1" applyAlignment="1">
      <alignment horizontal="distributed" vertical="center" textRotation="90"/>
    </xf>
    <xf numFmtId="0" fontId="27" fillId="39" borderId="46" xfId="0" applyFont="1" applyFill="1" applyBorder="1" applyAlignment="1">
      <alignment horizontal="distributed" vertical="center" textRotation="90"/>
    </xf>
    <xf numFmtId="0" fontId="27" fillId="39" borderId="47" xfId="0" applyFont="1" applyFill="1" applyBorder="1" applyAlignment="1">
      <alignment horizontal="distributed" vertical="center" textRotation="9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11</xdr:row>
      <xdr:rowOff>238125</xdr:rowOff>
    </xdr:from>
    <xdr:to>
      <xdr:col>7</xdr:col>
      <xdr:colOff>19050</xdr:colOff>
      <xdr:row>18</xdr:row>
      <xdr:rowOff>85725</xdr:rowOff>
    </xdr:to>
    <xdr:sp>
      <xdr:nvSpPr>
        <xdr:cNvPr id="1" name="Line 11"/>
        <xdr:cNvSpPr>
          <a:spLocks/>
        </xdr:cNvSpPr>
      </xdr:nvSpPr>
      <xdr:spPr>
        <a:xfrm flipH="1">
          <a:off x="3295650" y="2419350"/>
          <a:ext cx="4743450" cy="209550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752475</xdr:colOff>
      <xdr:row>11</xdr:row>
      <xdr:rowOff>95250</xdr:rowOff>
    </xdr:from>
    <xdr:to>
      <xdr:col>7</xdr:col>
      <xdr:colOff>133350</xdr:colOff>
      <xdr:row>19</xdr:row>
      <xdr:rowOff>114300</xdr:rowOff>
    </xdr:to>
    <xdr:sp>
      <xdr:nvSpPr>
        <xdr:cNvPr id="2" name="Line 12"/>
        <xdr:cNvSpPr>
          <a:spLocks/>
        </xdr:cNvSpPr>
      </xdr:nvSpPr>
      <xdr:spPr>
        <a:xfrm flipH="1">
          <a:off x="3295650" y="2276475"/>
          <a:ext cx="4857750" cy="2581275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685800</xdr:colOff>
      <xdr:row>11</xdr:row>
      <xdr:rowOff>238125</xdr:rowOff>
    </xdr:from>
    <xdr:to>
      <xdr:col>7</xdr:col>
      <xdr:colOff>19050</xdr:colOff>
      <xdr:row>18</xdr:row>
      <xdr:rowOff>47625</xdr:rowOff>
    </xdr:to>
    <xdr:sp>
      <xdr:nvSpPr>
        <xdr:cNvPr id="3" name="Line 13"/>
        <xdr:cNvSpPr>
          <a:spLocks/>
        </xdr:cNvSpPr>
      </xdr:nvSpPr>
      <xdr:spPr>
        <a:xfrm flipH="1">
          <a:off x="4438650" y="2419350"/>
          <a:ext cx="3600450" cy="205740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11</xdr:row>
      <xdr:rowOff>200025</xdr:rowOff>
    </xdr:from>
    <xdr:to>
      <xdr:col>7</xdr:col>
      <xdr:colOff>19050</xdr:colOff>
      <xdr:row>19</xdr:row>
      <xdr:rowOff>38100</xdr:rowOff>
    </xdr:to>
    <xdr:sp>
      <xdr:nvSpPr>
        <xdr:cNvPr id="4" name="Line 14"/>
        <xdr:cNvSpPr>
          <a:spLocks/>
        </xdr:cNvSpPr>
      </xdr:nvSpPr>
      <xdr:spPr>
        <a:xfrm flipH="1">
          <a:off x="4591050" y="2381250"/>
          <a:ext cx="3448050" cy="240030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876300</xdr:colOff>
      <xdr:row>49</xdr:row>
      <xdr:rowOff>1733550</xdr:rowOff>
    </xdr:from>
    <xdr:to>
      <xdr:col>8</xdr:col>
      <xdr:colOff>295275</xdr:colOff>
      <xdr:row>51</xdr:row>
      <xdr:rowOff>209550</xdr:rowOff>
    </xdr:to>
    <xdr:sp>
      <xdr:nvSpPr>
        <xdr:cNvPr id="5" name="Oval 16"/>
        <xdr:cNvSpPr>
          <a:spLocks/>
        </xdr:cNvSpPr>
      </xdr:nvSpPr>
      <xdr:spPr>
        <a:xfrm>
          <a:off x="4629150" y="14849475"/>
          <a:ext cx="4638675" cy="828675"/>
        </a:xfrm>
        <a:prstGeom prst="ellips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781050</xdr:colOff>
      <xdr:row>18</xdr:row>
      <xdr:rowOff>180975</xdr:rowOff>
    </xdr:from>
    <xdr:to>
      <xdr:col>10</xdr:col>
      <xdr:colOff>123825</xdr:colOff>
      <xdr:row>24</xdr:row>
      <xdr:rowOff>142875</xdr:rowOff>
    </xdr:to>
    <xdr:sp>
      <xdr:nvSpPr>
        <xdr:cNvPr id="6" name="Line 15"/>
        <xdr:cNvSpPr>
          <a:spLocks/>
        </xdr:cNvSpPr>
      </xdr:nvSpPr>
      <xdr:spPr>
        <a:xfrm>
          <a:off x="8801100" y="4610100"/>
          <a:ext cx="2400300" cy="192405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809625</xdr:colOff>
      <xdr:row>19</xdr:row>
      <xdr:rowOff>180975</xdr:rowOff>
    </xdr:from>
    <xdr:to>
      <xdr:col>10</xdr:col>
      <xdr:colOff>771525</xdr:colOff>
      <xdr:row>25</xdr:row>
      <xdr:rowOff>38100</xdr:rowOff>
    </xdr:to>
    <xdr:sp>
      <xdr:nvSpPr>
        <xdr:cNvPr id="7" name="Line 15"/>
        <xdr:cNvSpPr>
          <a:spLocks/>
        </xdr:cNvSpPr>
      </xdr:nvSpPr>
      <xdr:spPr>
        <a:xfrm>
          <a:off x="9782175" y="4924425"/>
          <a:ext cx="2066925" cy="1800225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39</xdr:row>
      <xdr:rowOff>133350</xdr:rowOff>
    </xdr:from>
    <xdr:to>
      <xdr:col>12</xdr:col>
      <xdr:colOff>723900</xdr:colOff>
      <xdr:row>39</xdr:row>
      <xdr:rowOff>133350</xdr:rowOff>
    </xdr:to>
    <xdr:sp>
      <xdr:nvSpPr>
        <xdr:cNvPr id="8" name="Line 10"/>
        <xdr:cNvSpPr>
          <a:spLocks/>
        </xdr:cNvSpPr>
      </xdr:nvSpPr>
      <xdr:spPr>
        <a:xfrm>
          <a:off x="11268075" y="10915650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942975</xdr:colOff>
      <xdr:row>22</xdr:row>
      <xdr:rowOff>161925</xdr:rowOff>
    </xdr:from>
    <xdr:to>
      <xdr:col>10</xdr:col>
      <xdr:colOff>180975</xdr:colOff>
      <xdr:row>34</xdr:row>
      <xdr:rowOff>152400</xdr:rowOff>
    </xdr:to>
    <xdr:sp>
      <xdr:nvSpPr>
        <xdr:cNvPr id="9" name="2 Conector recto de flecha"/>
        <xdr:cNvSpPr>
          <a:spLocks/>
        </xdr:cNvSpPr>
      </xdr:nvSpPr>
      <xdr:spPr>
        <a:xfrm flipH="1">
          <a:off x="2095500" y="5943600"/>
          <a:ext cx="9163050" cy="3781425"/>
        </a:xfrm>
        <a:prstGeom prst="straightConnector1">
          <a:avLst/>
        </a:prstGeom>
        <a:noFill/>
        <a:ln w="9525" cmpd="sng">
          <a:solidFill>
            <a:srgbClr val="FF006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26</xdr:row>
      <xdr:rowOff>180975</xdr:rowOff>
    </xdr:from>
    <xdr:to>
      <xdr:col>10</xdr:col>
      <xdr:colOff>38100</xdr:colOff>
      <xdr:row>34</xdr:row>
      <xdr:rowOff>95250</xdr:rowOff>
    </xdr:to>
    <xdr:sp>
      <xdr:nvSpPr>
        <xdr:cNvPr id="10" name="4 Conector recto de flecha"/>
        <xdr:cNvSpPr>
          <a:spLocks/>
        </xdr:cNvSpPr>
      </xdr:nvSpPr>
      <xdr:spPr>
        <a:xfrm flipH="1">
          <a:off x="4667250" y="7210425"/>
          <a:ext cx="6448425" cy="2457450"/>
        </a:xfrm>
        <a:prstGeom prst="straightConnector1">
          <a:avLst/>
        </a:prstGeom>
        <a:noFill/>
        <a:ln w="9525" cmpd="sng">
          <a:solidFill>
            <a:srgbClr val="BE4B48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1495425</xdr:colOff>
      <xdr:row>27</xdr:row>
      <xdr:rowOff>409575</xdr:rowOff>
    </xdr:from>
    <xdr:to>
      <xdr:col>10</xdr:col>
      <xdr:colOff>38100</xdr:colOff>
      <xdr:row>42</xdr:row>
      <xdr:rowOff>123825</xdr:rowOff>
    </xdr:to>
    <xdr:sp>
      <xdr:nvSpPr>
        <xdr:cNvPr id="11" name="6 Conector recto de flecha"/>
        <xdr:cNvSpPr>
          <a:spLocks/>
        </xdr:cNvSpPr>
      </xdr:nvSpPr>
      <xdr:spPr>
        <a:xfrm flipH="1">
          <a:off x="7953375" y="7772400"/>
          <a:ext cx="3162300" cy="3857625"/>
        </a:xfrm>
        <a:prstGeom prst="straightConnector1">
          <a:avLst/>
        </a:prstGeom>
        <a:noFill/>
        <a:ln w="9525" cmpd="sng">
          <a:solidFill>
            <a:srgbClr val="FF006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1390650</xdr:colOff>
      <xdr:row>26</xdr:row>
      <xdr:rowOff>161925</xdr:rowOff>
    </xdr:from>
    <xdr:to>
      <xdr:col>10</xdr:col>
      <xdr:colOff>85725</xdr:colOff>
      <xdr:row>34</xdr:row>
      <xdr:rowOff>0</xdr:rowOff>
    </xdr:to>
    <xdr:sp>
      <xdr:nvSpPr>
        <xdr:cNvPr id="12" name="8 Conector recto de flecha"/>
        <xdr:cNvSpPr>
          <a:spLocks/>
        </xdr:cNvSpPr>
      </xdr:nvSpPr>
      <xdr:spPr>
        <a:xfrm flipH="1">
          <a:off x="7848600" y="7191375"/>
          <a:ext cx="3314700" cy="2381250"/>
        </a:xfrm>
        <a:prstGeom prst="straightConnector1">
          <a:avLst/>
        </a:prstGeom>
        <a:noFill/>
        <a:ln w="9525" cmpd="sng">
          <a:solidFill>
            <a:srgbClr val="FF006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4"/>
  <sheetViews>
    <sheetView tabSelected="1" zoomScale="85" zoomScaleNormal="85" zoomScalePageLayoutView="0" workbookViewId="0" topLeftCell="A40">
      <selection activeCell="L50" sqref="L50"/>
    </sheetView>
  </sheetViews>
  <sheetFormatPr defaultColWidth="11.421875" defaultRowHeight="12.75"/>
  <cols>
    <col min="1" max="1" width="2.00390625" style="2" customWidth="1"/>
    <col min="2" max="2" width="15.28125" style="2" customWidth="1"/>
    <col min="3" max="3" width="20.8515625" style="2" customWidth="1"/>
    <col min="4" max="4" width="18.140625" style="2" customWidth="1"/>
    <col min="5" max="5" width="23.28125" style="2" customWidth="1"/>
    <col min="6" max="6" width="17.28125" style="2" customWidth="1"/>
    <col min="7" max="7" width="23.421875" style="2" customWidth="1"/>
    <col min="8" max="8" width="14.28125" style="2" customWidth="1"/>
    <col min="9" max="9" width="15.00390625" style="2" customWidth="1"/>
    <col min="10" max="10" width="16.57421875" style="2" customWidth="1"/>
    <col min="11" max="11" width="13.00390625" style="2" customWidth="1"/>
    <col min="12" max="12" width="24.28125" style="2" customWidth="1"/>
    <col min="13" max="13" width="11.421875" style="2" customWidth="1"/>
    <col min="14" max="14" width="13.28125" style="2" customWidth="1"/>
    <col min="15" max="15" width="11.421875" style="2" customWidth="1"/>
    <col min="16" max="16" width="11.7109375" style="2" customWidth="1"/>
    <col min="17" max="17" width="12.57421875" style="2" customWidth="1"/>
    <col min="18" max="18" width="11.421875" style="2" customWidth="1"/>
    <col min="19" max="19" width="13.57421875" style="2" bestFit="1" customWidth="1"/>
    <col min="20" max="20" width="13.140625" style="2" customWidth="1"/>
    <col min="21" max="16384" width="11.421875" style="2" customWidth="1"/>
  </cols>
  <sheetData>
    <row r="1" ht="7.5" customHeight="1">
      <c r="B1" s="1"/>
    </row>
    <row r="2" spans="2:5" ht="21">
      <c r="B2" s="78" t="s">
        <v>19</v>
      </c>
      <c r="C2" s="78"/>
      <c r="D2" s="78"/>
      <c r="E2" s="78"/>
    </row>
    <row r="3" ht="18.75">
      <c r="B3" s="2" t="s">
        <v>21</v>
      </c>
    </row>
    <row r="4" ht="6" customHeight="1"/>
    <row r="5" ht="18.75">
      <c r="B5" s="2" t="s">
        <v>25</v>
      </c>
    </row>
    <row r="6" ht="18.75">
      <c r="B6" s="2" t="s">
        <v>31</v>
      </c>
    </row>
    <row r="7" ht="8.25" customHeight="1"/>
    <row r="8" ht="18.75">
      <c r="B8" s="3" t="s">
        <v>34</v>
      </c>
    </row>
    <row r="9" ht="18.75">
      <c r="B9" s="3" t="s">
        <v>33</v>
      </c>
    </row>
    <row r="10" spans="8:12" ht="9" customHeight="1" thickBot="1">
      <c r="H10" s="69"/>
      <c r="I10" s="69"/>
      <c r="J10" s="69"/>
      <c r="K10" s="4"/>
      <c r="L10" s="4"/>
    </row>
    <row r="11" spans="2:10" ht="26.25" customHeight="1">
      <c r="B11" s="5"/>
      <c r="C11" s="6"/>
      <c r="D11" s="123" t="s">
        <v>11</v>
      </c>
      <c r="E11" s="124"/>
      <c r="F11" s="125"/>
      <c r="G11" s="70"/>
      <c r="H11" s="114" t="s">
        <v>43</v>
      </c>
      <c r="I11" s="115"/>
      <c r="J11" s="116"/>
    </row>
    <row r="12" spans="2:10" ht="26.25" customHeight="1">
      <c r="B12" s="8"/>
      <c r="C12" s="9" t="s">
        <v>0</v>
      </c>
      <c r="D12" s="10" t="s">
        <v>3</v>
      </c>
      <c r="E12" s="10" t="s">
        <v>2</v>
      </c>
      <c r="F12" s="11" t="s">
        <v>1</v>
      </c>
      <c r="G12" s="70"/>
      <c r="H12" s="117"/>
      <c r="I12" s="118"/>
      <c r="J12" s="119"/>
    </row>
    <row r="13" spans="2:10" ht="27.75" customHeight="1">
      <c r="B13" s="126" t="s">
        <v>10</v>
      </c>
      <c r="C13" s="9" t="s">
        <v>3</v>
      </c>
      <c r="D13" s="12" t="s">
        <v>5</v>
      </c>
      <c r="E13" s="13" t="s">
        <v>7</v>
      </c>
      <c r="F13" s="14" t="s">
        <v>14</v>
      </c>
      <c r="G13" s="70"/>
      <c r="H13" s="117"/>
      <c r="I13" s="118"/>
      <c r="J13" s="119"/>
    </row>
    <row r="14" spans="2:10" ht="29.25" customHeight="1">
      <c r="B14" s="127"/>
      <c r="C14" s="9" t="s">
        <v>2</v>
      </c>
      <c r="D14" s="13" t="s">
        <v>6</v>
      </c>
      <c r="E14" s="12" t="s">
        <v>8</v>
      </c>
      <c r="F14" s="14" t="s">
        <v>15</v>
      </c>
      <c r="G14" s="70"/>
      <c r="H14" s="120"/>
      <c r="I14" s="121"/>
      <c r="J14" s="122"/>
    </row>
    <row r="15" spans="2:10" ht="27.75" customHeight="1" thickBot="1">
      <c r="B15" s="128"/>
      <c r="C15" s="15" t="s">
        <v>1</v>
      </c>
      <c r="D15" s="16" t="s">
        <v>12</v>
      </c>
      <c r="E15" s="16" t="s">
        <v>13</v>
      </c>
      <c r="F15" s="17" t="s">
        <v>4</v>
      </c>
      <c r="G15" s="7"/>
      <c r="H15" s="18"/>
      <c r="I15" s="18"/>
      <c r="J15" s="18"/>
    </row>
    <row r="16" spans="2:16" ht="10.5" customHeight="1" thickBot="1">
      <c r="B16" s="19"/>
      <c r="C16" s="20"/>
      <c r="D16" s="21"/>
      <c r="E16" s="21"/>
      <c r="F16" s="22"/>
      <c r="G16" s="7"/>
      <c r="H16" s="23"/>
      <c r="I16" s="23"/>
      <c r="J16" s="24"/>
      <c r="K16" s="25"/>
      <c r="L16" s="19"/>
      <c r="M16" s="20"/>
      <c r="N16" s="25"/>
      <c r="O16" s="25"/>
      <c r="P16" s="25"/>
    </row>
    <row r="17" spans="2:11" ht="28.5" customHeight="1">
      <c r="B17" s="5"/>
      <c r="C17" s="6"/>
      <c r="D17" s="123" t="s">
        <v>11</v>
      </c>
      <c r="E17" s="124"/>
      <c r="F17" s="125"/>
      <c r="G17" s="7"/>
      <c r="H17" s="129" t="s">
        <v>39</v>
      </c>
      <c r="I17" s="129"/>
      <c r="J17" s="129"/>
      <c r="K17" s="26"/>
    </row>
    <row r="18" spans="2:11" ht="27" customHeight="1">
      <c r="B18" s="8"/>
      <c r="C18" s="9" t="s">
        <v>0</v>
      </c>
      <c r="D18" s="10" t="s">
        <v>3</v>
      </c>
      <c r="E18" s="10" t="s">
        <v>2</v>
      </c>
      <c r="F18" s="11" t="s">
        <v>1</v>
      </c>
      <c r="G18" s="7"/>
      <c r="H18" s="129"/>
      <c r="I18" s="129"/>
      <c r="J18" s="129"/>
      <c r="K18" s="26"/>
    </row>
    <row r="19" spans="2:11" ht="24.75" customHeight="1">
      <c r="B19" s="130" t="s">
        <v>10</v>
      </c>
      <c r="C19" s="9" t="s">
        <v>3</v>
      </c>
      <c r="D19" s="27">
        <v>20</v>
      </c>
      <c r="E19" s="28">
        <v>15</v>
      </c>
      <c r="F19" s="29">
        <f>SUM(D19:E19)</f>
        <v>35</v>
      </c>
      <c r="G19" s="94">
        <f>F19/F21</f>
        <v>0.35</v>
      </c>
      <c r="H19" s="77">
        <f>F19*D21/F21</f>
        <v>10.5</v>
      </c>
      <c r="I19" s="30">
        <f>F19*E21/F21</f>
        <v>24.5</v>
      </c>
      <c r="J19" s="31">
        <f>SUM(H19:I19)</f>
        <v>35</v>
      </c>
      <c r="K19" s="26"/>
    </row>
    <row r="20" spans="2:11" ht="25.5" customHeight="1">
      <c r="B20" s="131"/>
      <c r="C20" s="9" t="s">
        <v>2</v>
      </c>
      <c r="D20" s="33">
        <v>10</v>
      </c>
      <c r="E20" s="34">
        <v>55</v>
      </c>
      <c r="F20" s="29">
        <f>SUM(D20:E20)</f>
        <v>65</v>
      </c>
      <c r="G20" s="94">
        <f>F20/F21</f>
        <v>0.65</v>
      </c>
      <c r="H20" s="30">
        <f>F20*D21/F21</f>
        <v>19.5</v>
      </c>
      <c r="I20" s="77">
        <f>F20*E21/F21</f>
        <v>45.5</v>
      </c>
      <c r="J20" s="31">
        <f>SUM(H20:I20)</f>
        <v>65</v>
      </c>
      <c r="K20" s="26"/>
    </row>
    <row r="21" spans="2:13" ht="30" customHeight="1" thickBot="1">
      <c r="B21" s="132"/>
      <c r="C21" s="15" t="s">
        <v>1</v>
      </c>
      <c r="D21" s="35">
        <f>SUM(D19:D20)</f>
        <v>30</v>
      </c>
      <c r="E21" s="36">
        <f>SUM(E19:E20)</f>
        <v>70</v>
      </c>
      <c r="F21" s="37">
        <f>SUM(F19:F20)</f>
        <v>100</v>
      </c>
      <c r="G21" s="7"/>
      <c r="H21" s="31">
        <f>SUM(H19:H20)</f>
        <v>30</v>
      </c>
      <c r="I21" s="31">
        <f>SUM(I19:I20)</f>
        <v>70</v>
      </c>
      <c r="J21" s="38">
        <f>SUM(J19:J20)</f>
        <v>100</v>
      </c>
      <c r="K21" s="26"/>
      <c r="M21" s="39"/>
    </row>
    <row r="22" spans="2:11" ht="26.25" customHeight="1" thickBot="1">
      <c r="B22" s="40"/>
      <c r="C22" s="40"/>
      <c r="D22" s="95">
        <f>D21/F21</f>
        <v>0.3</v>
      </c>
      <c r="E22" s="95">
        <f>E21/F21</f>
        <v>0.7</v>
      </c>
      <c r="K22" s="26"/>
    </row>
    <row r="23" spans="2:13" ht="24" customHeight="1" thickBot="1">
      <c r="B23" s="71"/>
      <c r="C23" s="54"/>
      <c r="D23" s="54"/>
      <c r="E23" s="54"/>
      <c r="F23" s="54"/>
      <c r="G23" s="72"/>
      <c r="H23" s="72"/>
      <c r="I23" s="72"/>
      <c r="J23" s="73" t="s">
        <v>22</v>
      </c>
      <c r="K23" s="74">
        <f>(D19+E20)/F21</f>
        <v>0.75</v>
      </c>
      <c r="L23" s="42" t="s">
        <v>26</v>
      </c>
      <c r="M23" s="43">
        <f>K23</f>
        <v>0.75</v>
      </c>
    </row>
    <row r="24" ht="24" customHeight="1" thickBot="1">
      <c r="B24" s="2" t="s">
        <v>16</v>
      </c>
    </row>
    <row r="25" spans="2:13" ht="23.25" customHeight="1">
      <c r="B25" s="44"/>
      <c r="C25" s="45"/>
      <c r="D25" s="45"/>
      <c r="E25" s="45"/>
      <c r="F25" s="45"/>
      <c r="G25" s="45"/>
      <c r="H25" s="45"/>
      <c r="I25" s="45"/>
      <c r="J25" s="79" t="s">
        <v>17</v>
      </c>
      <c r="K25" s="96">
        <f>F19*D21/F21</f>
        <v>10.5</v>
      </c>
      <c r="L25" s="46"/>
      <c r="M25" s="32"/>
    </row>
    <row r="26" spans="2:13" ht="27" customHeight="1" thickBot="1">
      <c r="B26" s="47"/>
      <c r="C26" s="48"/>
      <c r="D26" s="48"/>
      <c r="E26" s="48"/>
      <c r="F26" s="48"/>
      <c r="G26" s="48"/>
      <c r="H26" s="48"/>
      <c r="I26" s="48"/>
      <c r="J26" s="80" t="s">
        <v>18</v>
      </c>
      <c r="K26" s="97">
        <f>F20*E21/F21</f>
        <v>45.5</v>
      </c>
      <c r="L26" s="46"/>
      <c r="M26" s="32"/>
    </row>
    <row r="27" spans="2:14" ht="26.25" customHeight="1" thickBot="1">
      <c r="B27" s="41"/>
      <c r="C27" s="72"/>
      <c r="D27" s="72"/>
      <c r="E27" s="72"/>
      <c r="F27" s="72"/>
      <c r="G27" s="72"/>
      <c r="H27" s="72"/>
      <c r="I27" s="72"/>
      <c r="J27" s="73" t="s">
        <v>24</v>
      </c>
      <c r="K27" s="98">
        <f>(K25+K26)/J21</f>
        <v>0.56</v>
      </c>
      <c r="L27" s="42" t="s">
        <v>27</v>
      </c>
      <c r="M27" s="43">
        <f>K27</f>
        <v>0.56</v>
      </c>
      <c r="N27" s="39"/>
    </row>
    <row r="28" spans="2:13" ht="49.5" customHeight="1" thickBot="1">
      <c r="B28" s="110" t="s">
        <v>40</v>
      </c>
      <c r="C28" s="111"/>
      <c r="D28" s="111"/>
      <c r="E28" s="111"/>
      <c r="F28" s="111"/>
      <c r="G28" s="111"/>
      <c r="H28" s="111"/>
      <c r="I28" s="111"/>
      <c r="J28" s="112"/>
      <c r="K28" s="49">
        <f>1-K27</f>
        <v>0.43999999999999995</v>
      </c>
      <c r="L28" s="50" t="s">
        <v>29</v>
      </c>
      <c r="M28" s="51">
        <f>1-M27</f>
        <v>0.43999999999999995</v>
      </c>
    </row>
    <row r="29" spans="2:13" ht="26.25" customHeight="1" thickBot="1">
      <c r="B29" s="52"/>
      <c r="C29" s="52"/>
      <c r="D29" s="52"/>
      <c r="E29" s="52"/>
      <c r="F29" s="52"/>
      <c r="G29" s="52"/>
      <c r="H29" s="52"/>
      <c r="I29" s="52"/>
      <c r="J29" s="52"/>
      <c r="K29" s="53" t="s">
        <v>30</v>
      </c>
      <c r="L29" s="50" t="s">
        <v>28</v>
      </c>
      <c r="M29" s="51">
        <f>M23-M27</f>
        <v>0.18999999999999995</v>
      </c>
    </row>
    <row r="30" spans="2:13" ht="42" customHeight="1" thickBot="1">
      <c r="B30" s="75" t="s">
        <v>36</v>
      </c>
      <c r="C30" s="113" t="s">
        <v>32</v>
      </c>
      <c r="D30" s="113"/>
      <c r="E30" s="113"/>
      <c r="F30" s="113"/>
      <c r="G30" s="113"/>
      <c r="H30" s="113"/>
      <c r="I30" s="113"/>
      <c r="J30" s="113"/>
      <c r="K30" s="54"/>
      <c r="L30" s="55" t="s">
        <v>37</v>
      </c>
      <c r="M30" s="76">
        <f>(K23-K27)/(1-K27)</f>
        <v>0.43181818181818177</v>
      </c>
    </row>
    <row r="31" spans="2:13" s="26" customFormat="1" ht="12" customHeight="1">
      <c r="B31" s="53"/>
      <c r="C31" s="56"/>
      <c r="D31" s="56"/>
      <c r="E31" s="56"/>
      <c r="F31" s="56"/>
      <c r="G31" s="56"/>
      <c r="H31" s="56"/>
      <c r="I31" s="56"/>
      <c r="J31" s="56"/>
      <c r="K31" s="57"/>
      <c r="L31" s="58"/>
      <c r="M31" s="59"/>
    </row>
    <row r="32" spans="2:13" s="26" customFormat="1" ht="12" customHeight="1">
      <c r="B32" s="53"/>
      <c r="C32" s="56"/>
      <c r="D32" s="56"/>
      <c r="E32" s="56"/>
      <c r="F32" s="56"/>
      <c r="G32" s="56"/>
      <c r="H32" s="56"/>
      <c r="I32" s="56"/>
      <c r="J32" s="56"/>
      <c r="K32" s="57"/>
      <c r="L32" s="58"/>
      <c r="M32" s="59"/>
    </row>
    <row r="34" ht="19.5" thickBot="1"/>
    <row r="35" spans="3:7" ht="18.75" customHeight="1">
      <c r="C35" s="107" t="s">
        <v>44</v>
      </c>
      <c r="E35" s="102" t="s">
        <v>47</v>
      </c>
      <c r="G35" s="102" t="s">
        <v>47</v>
      </c>
    </row>
    <row r="36" spans="3:7" ht="19.5" thickBot="1">
      <c r="C36" s="108"/>
      <c r="E36" s="103"/>
      <c r="G36" s="103"/>
    </row>
    <row r="37" spans="3:12" ht="18.75" customHeight="1">
      <c r="C37" s="108"/>
      <c r="E37" s="103"/>
      <c r="G37" s="103"/>
      <c r="L37" s="99" t="s">
        <v>48</v>
      </c>
    </row>
    <row r="38" spans="3:12" ht="18.75">
      <c r="C38" s="108"/>
      <c r="E38" s="103"/>
      <c r="G38" s="103"/>
      <c r="L38" s="100"/>
    </row>
    <row r="39" spans="3:12" ht="19.5" thickBot="1">
      <c r="C39" s="108"/>
      <c r="E39" s="103"/>
      <c r="G39" s="103"/>
      <c r="L39" s="101"/>
    </row>
    <row r="40" spans="3:10" ht="19.5" customHeight="1" thickBot="1">
      <c r="C40" s="108"/>
      <c r="E40" s="103"/>
      <c r="G40" s="103"/>
      <c r="J40" s="60" t="s">
        <v>23</v>
      </c>
    </row>
    <row r="41" spans="3:12" ht="18.75" customHeight="1">
      <c r="C41" s="108"/>
      <c r="E41" s="99" t="s">
        <v>48</v>
      </c>
      <c r="G41" s="104" t="s">
        <v>50</v>
      </c>
      <c r="L41" s="104" t="s">
        <v>50</v>
      </c>
    </row>
    <row r="42" spans="3:12" ht="18.75" customHeight="1">
      <c r="C42" s="108"/>
      <c r="E42" s="100"/>
      <c r="G42" s="105"/>
      <c r="L42" s="105"/>
    </row>
    <row r="43" spans="3:17" ht="19.5" thickBot="1">
      <c r="C43" s="109"/>
      <c r="E43" s="101"/>
      <c r="G43" s="105"/>
      <c r="L43" s="105"/>
      <c r="Q43" s="91"/>
    </row>
    <row r="44" spans="3:12" ht="18.75">
      <c r="C44" s="89"/>
      <c r="E44" s="89"/>
      <c r="G44" s="105"/>
      <c r="L44" s="105"/>
    </row>
    <row r="45" spans="3:12" ht="18.75">
      <c r="C45" s="89"/>
      <c r="E45" s="89"/>
      <c r="G45" s="105"/>
      <c r="L45" s="105"/>
    </row>
    <row r="46" spans="3:12" ht="19.5" thickBot="1">
      <c r="C46" s="90"/>
      <c r="E46" s="90"/>
      <c r="G46" s="106"/>
      <c r="L46" s="106"/>
    </row>
    <row r="47" ht="18.75" customHeight="1"/>
    <row r="49" spans="2:8" ht="18.75">
      <c r="B49" s="57" t="s">
        <v>35</v>
      </c>
      <c r="C49" s="4"/>
      <c r="D49" s="4"/>
      <c r="E49" s="4"/>
      <c r="F49" s="4"/>
      <c r="G49" s="4"/>
      <c r="H49" s="4"/>
    </row>
    <row r="50" spans="2:8" ht="153" customHeight="1">
      <c r="B50" s="61" t="s">
        <v>41</v>
      </c>
      <c r="C50" s="61" t="s">
        <v>42</v>
      </c>
      <c r="D50" s="61" t="s">
        <v>20</v>
      </c>
      <c r="E50" s="61" t="s">
        <v>9</v>
      </c>
      <c r="F50" s="61" t="s">
        <v>49</v>
      </c>
      <c r="G50" s="61" t="s">
        <v>45</v>
      </c>
      <c r="H50" s="61" t="s">
        <v>46</v>
      </c>
    </row>
    <row r="51" spans="2:10" ht="32.25" customHeight="1">
      <c r="B51" s="81">
        <f>(D19+E20)/F21</f>
        <v>0.75</v>
      </c>
      <c r="C51" s="81">
        <f>((F19*D21/F21)+(F20*E21/F21))/F21</f>
        <v>0.56</v>
      </c>
      <c r="D51" s="82">
        <f>SQRT((K23*(1-K27)/(F21*(1-K27))))</f>
        <v>0.08660254037844387</v>
      </c>
      <c r="E51" s="83">
        <f>-NORMSINV(2.5/100)</f>
        <v>1.9599639845400538</v>
      </c>
      <c r="F51" s="92">
        <f>(B51-C51)/(1-C51)</f>
        <v>0.43181818181818177</v>
      </c>
      <c r="G51" s="93">
        <f>F51-(E51*D51)</f>
        <v>0.262080321706756</v>
      </c>
      <c r="H51" s="93">
        <f>F51+(E51*D51)</f>
        <v>0.6015560419296075</v>
      </c>
      <c r="I51" s="62" t="s">
        <v>38</v>
      </c>
      <c r="J51" s="63" t="s">
        <v>52</v>
      </c>
    </row>
    <row r="52" spans="2:10" ht="18.75">
      <c r="B52" s="64"/>
      <c r="C52" s="64"/>
      <c r="D52" s="65"/>
      <c r="E52" s="66"/>
      <c r="F52" s="67"/>
      <c r="G52" s="68"/>
      <c r="H52" s="68"/>
      <c r="J52" s="63" t="s">
        <v>53</v>
      </c>
    </row>
    <row r="53" spans="2:8" ht="18.75">
      <c r="B53" s="64"/>
      <c r="C53" s="64"/>
      <c r="D53" s="65"/>
      <c r="E53" s="66"/>
      <c r="F53" s="67"/>
      <c r="G53" s="68"/>
      <c r="H53" s="68"/>
    </row>
    <row r="54" spans="2:8" s="78" customFormat="1" ht="21">
      <c r="B54" s="78" t="s">
        <v>51</v>
      </c>
      <c r="C54" s="84"/>
      <c r="D54" s="85"/>
      <c r="E54" s="86"/>
      <c r="F54" s="87"/>
      <c r="G54" s="88"/>
      <c r="H54" s="88"/>
    </row>
  </sheetData>
  <sheetProtection/>
  <mergeCells count="15">
    <mergeCell ref="B28:J28"/>
    <mergeCell ref="C30:J30"/>
    <mergeCell ref="H11:J14"/>
    <mergeCell ref="D11:F11"/>
    <mergeCell ref="B13:B15"/>
    <mergeCell ref="D17:F17"/>
    <mergeCell ref="H17:J18"/>
    <mergeCell ref="B19:B21"/>
    <mergeCell ref="E41:E43"/>
    <mergeCell ref="E35:E40"/>
    <mergeCell ref="G41:G46"/>
    <mergeCell ref="G35:G40"/>
    <mergeCell ref="C35:C43"/>
    <mergeCell ref="L37:L39"/>
    <mergeCell ref="L41:L46"/>
  </mergeCells>
  <printOptions/>
  <pageMargins left="0.7" right="0.7" top="0.75" bottom="0.75" header="0.3" footer="0.3"/>
  <pageSetup horizontalDpi="1200" verticalDpi="12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gasanchez</dc:creator>
  <cp:keywords/>
  <dc:description/>
  <cp:lastModifiedBy>Galo</cp:lastModifiedBy>
  <cp:lastPrinted>2014-05-06T11:49:07Z</cp:lastPrinted>
  <dcterms:created xsi:type="dcterms:W3CDTF">2009-10-22T17:42:52Z</dcterms:created>
  <dcterms:modified xsi:type="dcterms:W3CDTF">2020-01-28T16:45:10Z</dcterms:modified>
  <cp:category/>
  <cp:version/>
  <cp:contentType/>
  <cp:contentStatus/>
</cp:coreProperties>
</file>