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20200324-Galo\0-Datos\010-Temas publc\20200417-VÑ BEACON\"/>
    </mc:Choice>
  </mc:AlternateContent>
  <bookViews>
    <workbookView xWindow="0" yWindow="0" windowWidth="20490" windowHeight="7545"/>
  </bookViews>
  <sheets>
    <sheet name="PtS" sheetId="4" r:id="rId1"/>
    <sheet name="PtSLEv" sheetId="2" r:id="rId2"/>
    <sheet name="3 t biográf" sheetId="5" r:id="rId3"/>
    <sheet name="PtS x Rg1" sheetId="6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6" l="1"/>
  <c r="D13" i="6" l="1"/>
  <c r="C13" i="6"/>
  <c r="C8" i="6"/>
  <c r="A1" i="6"/>
  <c r="D7" i="6" s="1"/>
  <c r="D8" i="6" l="1"/>
  <c r="C7" i="6"/>
  <c r="E2" i="6"/>
  <c r="G2" i="6" s="1"/>
  <c r="D10" i="6"/>
  <c r="D14" i="6" s="1"/>
  <c r="C9" i="6"/>
  <c r="C14" i="6" s="1"/>
  <c r="F14" i="6" l="1"/>
  <c r="D11" i="6"/>
  <c r="C11" i="6"/>
  <c r="I23" i="2" l="1"/>
  <c r="A23" i="2" l="1"/>
  <c r="F13" i="4" l="1"/>
  <c r="D13" i="4"/>
  <c r="F12" i="4"/>
  <c r="D12" i="4"/>
  <c r="F11" i="4"/>
  <c r="D11" i="4"/>
  <c r="D13" i="2"/>
  <c r="E13" i="2" s="1"/>
  <c r="D12" i="2"/>
  <c r="E12" i="2" s="1"/>
  <c r="E11" i="2"/>
  <c r="D11" i="2"/>
  <c r="F13" i="2"/>
  <c r="F12" i="2"/>
  <c r="F11" i="2"/>
  <c r="H26" i="2" l="1"/>
  <c r="E21" i="2"/>
  <c r="A21" i="2"/>
  <c r="H19" i="2"/>
  <c r="G19" i="2"/>
  <c r="C19" i="2"/>
  <c r="B19" i="2"/>
  <c r="J16" i="2"/>
  <c r="J15" i="2"/>
  <c r="I13" i="2"/>
  <c r="I12" i="2"/>
  <c r="C21" i="2"/>
  <c r="I11" i="2"/>
  <c r="I8" i="2"/>
  <c r="H8" i="2"/>
  <c r="H26" i="4"/>
  <c r="I23" i="4"/>
  <c r="A23" i="4"/>
  <c r="E21" i="4"/>
  <c r="C21" i="4"/>
  <c r="B21" i="4"/>
  <c r="A21" i="4"/>
  <c r="H19" i="4"/>
  <c r="G19" i="4"/>
  <c r="C19" i="4"/>
  <c r="B19" i="4"/>
  <c r="I16" i="2" l="1"/>
  <c r="H11" i="2"/>
  <c r="I15" i="2"/>
  <c r="B21" i="2"/>
  <c r="G15" i="2"/>
  <c r="D21" i="2" s="1"/>
  <c r="B23" i="2" l="1"/>
  <c r="H13" i="2"/>
  <c r="H12" i="2"/>
  <c r="F15" i="2" l="1"/>
  <c r="C23" i="2"/>
  <c r="H29" i="2" s="1"/>
  <c r="J29" i="2" s="1"/>
  <c r="D23" i="2" l="1"/>
  <c r="H28" i="2" s="1"/>
  <c r="F16" i="2"/>
  <c r="E23" i="2" s="1"/>
  <c r="A21" i="5"/>
  <c r="D19" i="5"/>
  <c r="C19" i="5"/>
  <c r="D21" i="5"/>
  <c r="C21" i="5"/>
  <c r="J9" i="5"/>
  <c r="I9" i="5"/>
  <c r="D14" i="5" s="1"/>
  <c r="J28" i="2" l="1"/>
  <c r="H27" i="2"/>
  <c r="D16" i="5"/>
  <c r="D24" i="5" s="1"/>
  <c r="D15" i="5"/>
  <c r="C24" i="5" s="1"/>
  <c r="C14" i="5"/>
  <c r="C15" i="5" s="1"/>
  <c r="C22" i="5" s="1"/>
  <c r="C16" i="5" l="1"/>
  <c r="D22" i="5" s="1"/>
  <c r="J27" i="2"/>
  <c r="H30" i="2"/>
  <c r="C23" i="5"/>
  <c r="C25" i="5" s="1"/>
  <c r="D23" i="5"/>
  <c r="D25" i="5" s="1"/>
  <c r="J16" i="4"/>
  <c r="J15" i="4"/>
  <c r="I13" i="4"/>
  <c r="I12" i="4"/>
  <c r="I11" i="4"/>
  <c r="I8" i="4"/>
  <c r="H8" i="4"/>
  <c r="I15" i="4" l="1"/>
  <c r="E11" i="4"/>
  <c r="I27" i="2"/>
  <c r="I28" i="2"/>
  <c r="J30" i="2"/>
  <c r="I29" i="2"/>
  <c r="I16" i="4"/>
  <c r="H11" i="4"/>
  <c r="G15" i="4"/>
  <c r="D21" i="4" s="1"/>
  <c r="E12" i="4" l="1"/>
  <c r="B23" i="4" s="1"/>
  <c r="E13" i="4"/>
  <c r="C23" i="4" s="1"/>
  <c r="H29" i="4" s="1"/>
  <c r="J29" i="4" s="1"/>
  <c r="F15" i="4"/>
  <c r="D23" i="4" s="1"/>
  <c r="H28" i="4" s="1"/>
  <c r="H13" i="4" l="1"/>
  <c r="H12" i="4"/>
  <c r="J28" i="4"/>
  <c r="H27" i="4"/>
  <c r="F16" i="4"/>
  <c r="E23" i="4" s="1"/>
  <c r="J27" i="4" l="1"/>
  <c r="H30" i="4"/>
  <c r="I27" i="4" s="1"/>
  <c r="J30" i="4" l="1"/>
  <c r="I29" i="4"/>
  <c r="I28" i="4"/>
</calcChain>
</file>

<file path=xl/sharedStrings.xml><?xml version="1.0" encoding="utf-8"?>
<sst xmlns="http://schemas.openxmlformats.org/spreadsheetml/2006/main" count="124" uniqueCount="72">
  <si>
    <t>Supervivencia</t>
  </si>
  <si>
    <t>meses</t>
  </si>
  <si>
    <t>Diferencia</t>
  </si>
  <si>
    <t xml:space="preserve">en </t>
  </si>
  <si>
    <t>días</t>
  </si>
  <si>
    <t>en</t>
  </si>
  <si>
    <r>
      <rPr>
        <sz val="10"/>
        <color rgb="FF0000FF"/>
        <rFont val="Calibri"/>
        <family val="2"/>
        <scheme val="minor"/>
      </rPr>
      <t>Abreviaturas</t>
    </r>
    <r>
      <rPr>
        <b/>
        <sz val="10"/>
        <color rgb="FF0000FF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tSLEv:</t>
    </r>
    <r>
      <rPr>
        <sz val="10"/>
        <rFont val="Calibri"/>
        <family val="2"/>
        <scheme val="minor"/>
      </rPr>
      <t xml:space="preserve"> tiempo de supervivencia libre de evento; </t>
    </r>
    <r>
      <rPr>
        <b/>
        <sz val="10"/>
        <rFont val="Calibri"/>
        <family val="2"/>
        <scheme val="minor"/>
      </rPr>
      <t>PtSLEv:</t>
    </r>
    <r>
      <rPr>
        <sz val="10"/>
        <rFont val="Calibri"/>
        <family val="2"/>
        <scheme val="minor"/>
      </rPr>
      <t xml:space="preserve"> prolongación del tiempo de supervivencia libre de evento.</t>
    </r>
  </si>
  <si>
    <t>Media tSLEv,</t>
  </si>
  <si>
    <t>Dif Medias = PtSLEv,</t>
  </si>
  <si>
    <t>Calculadora del "Tiempo de Supervivencia Libre de Evento" (tSLEv) y de la "Prolongación del Tiempo de Supervivencia Libre de Evento (PtSLEv)"</t>
  </si>
  <si>
    <t>El área de referencia representa</t>
  </si>
  <si>
    <t>Área de referencia</t>
  </si>
  <si>
    <t>En un área de:</t>
  </si>
  <si>
    <t>Media tS,</t>
  </si>
  <si>
    <t>Media tS;</t>
  </si>
  <si>
    <t>Dif Medias = PtS,</t>
  </si>
  <si>
    <t>PtS por la intervención</t>
  </si>
  <si>
    <t>tS sin la intervención</t>
  </si>
  <si>
    <t>Resto de t sin éxito</t>
  </si>
  <si>
    <t>tSLEv sin la intervención</t>
  </si>
  <si>
    <t>PtSLEv por la intervención</t>
  </si>
  <si>
    <t>Área Bajo la Curva (ABC) por píxeles</t>
  </si>
  <si>
    <t>Tiempo medko de Supervivencia Libre de Evento (tSLEv)</t>
  </si>
  <si>
    <t>Tiempo medio que permenecen con evento</t>
  </si>
  <si>
    <r>
      <t>Tiempo medio de Supervivencia</t>
    </r>
    <r>
      <rPr>
        <b/>
        <sz val="10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>(tS)</t>
    </r>
  </si>
  <si>
    <t>Calculadora del "Tiempo medio de Supervivencia (tS)" y de la "Prolongación del Tiempo medio de Supervivencia (PtS)"</t>
  </si>
  <si>
    <r>
      <rPr>
        <sz val="10"/>
        <color rgb="FF0000FF"/>
        <rFont val="Calibri"/>
        <family val="2"/>
        <scheme val="minor"/>
      </rPr>
      <t>Abreviaturas</t>
    </r>
    <r>
      <rPr>
        <b/>
        <sz val="10"/>
        <color rgb="FF0000FF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tS:</t>
    </r>
    <r>
      <rPr>
        <sz val="10"/>
        <rFont val="Calibri"/>
        <family val="2"/>
        <scheme val="minor"/>
      </rPr>
      <t xml:space="preserve"> tiempo medio de supervivencia; </t>
    </r>
    <r>
      <rPr>
        <b/>
        <sz val="10"/>
        <rFont val="Calibri"/>
        <family val="2"/>
        <scheme val="minor"/>
      </rPr>
      <t>PtS:</t>
    </r>
    <r>
      <rPr>
        <sz val="10"/>
        <rFont val="Calibri"/>
        <family val="2"/>
        <scheme val="minor"/>
      </rPr>
      <t xml:space="preserve"> prolongación del tiempo mediode supervivencia.</t>
    </r>
  </si>
  <si>
    <t>Tiempo medio que permenecen sin supervivencia</t>
  </si>
  <si>
    <t>Calculadora del "Tiempo medio de Supervivencia vivido SIN evento, vivido CON evento, y de Mortalidad" desde las áreas bajo las curvas.</t>
  </si>
  <si>
    <r>
      <rPr>
        <sz val="10"/>
        <color rgb="FF0000FF"/>
        <rFont val="Calibri"/>
        <family val="2"/>
        <scheme val="minor"/>
      </rPr>
      <t>Abreviaturas</t>
    </r>
    <r>
      <rPr>
        <b/>
        <sz val="10"/>
        <color rgb="FF0000FF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ABC:</t>
    </r>
    <r>
      <rPr>
        <sz val="10"/>
        <rFont val="Calibri"/>
        <family val="2"/>
        <scheme val="minor"/>
      </rPr>
      <t xml:space="preserve"> área bajo la curva; </t>
    </r>
    <r>
      <rPr>
        <b/>
        <sz val="10"/>
        <rFont val="Calibri"/>
        <family val="2"/>
        <scheme val="minor"/>
      </rPr>
      <t>DES:</t>
    </r>
    <r>
      <rPr>
        <sz val="10"/>
        <rFont val="Calibri"/>
        <family val="2"/>
        <scheme val="minor"/>
      </rPr>
      <t xml:space="preserve"> diferencia estadísticamente significativa; </t>
    </r>
    <r>
      <rPr>
        <b/>
        <sz val="10"/>
        <rFont val="Calibri"/>
        <family val="2"/>
        <scheme val="minor"/>
      </rPr>
      <t>tS:</t>
    </r>
    <r>
      <rPr>
        <sz val="10"/>
        <rFont val="Calibri"/>
        <family val="2"/>
        <scheme val="minor"/>
      </rPr>
      <t xml:space="preserve"> tiempo medio de supervivencia; </t>
    </r>
    <r>
      <rPr>
        <b/>
        <sz val="10"/>
        <rFont val="Calibri"/>
        <family val="2"/>
        <scheme val="minor"/>
      </rPr>
      <t xml:space="preserve"> tSLEv: </t>
    </r>
    <r>
      <rPr>
        <sz val="10"/>
        <rFont val="Calibri"/>
        <family val="2"/>
        <scheme val="minor"/>
      </rPr>
      <t>tiempo medio de supervivencia libre de evento.</t>
    </r>
  </si>
  <si>
    <t>ABC de tSLEv por píxeles</t>
  </si>
  <si>
    <t>ABC de tS por píxeles</t>
  </si>
  <si>
    <t>tSLEv</t>
  </si>
  <si>
    <t>tS</t>
  </si>
  <si>
    <r>
      <rPr>
        <b/>
        <sz val="11"/>
        <color rgb="FF993300"/>
        <rFont val="Calibri"/>
        <family val="2"/>
        <scheme val="minor"/>
      </rPr>
      <t>Tabla ...:</t>
    </r>
    <r>
      <rPr>
        <b/>
        <sz val="11"/>
        <color theme="1"/>
        <rFont val="Calibri"/>
        <family val="2"/>
        <scheme val="minor"/>
      </rPr>
      <t xml:space="preserve"> Diferencias en la distribución de "</t>
    </r>
    <r>
      <rPr>
        <b/>
        <sz val="11"/>
        <color rgb="FF009900"/>
        <rFont val="Calibri"/>
        <family val="2"/>
        <scheme val="minor"/>
      </rPr>
      <t>Tiempo medio de Supervivencia vivido SIN evento</t>
    </r>
    <r>
      <rPr>
        <b/>
        <sz val="11"/>
        <color theme="1"/>
        <rFont val="Calibri"/>
        <family val="2"/>
        <scheme val="minor"/>
      </rPr>
      <t xml:space="preserve">, </t>
    </r>
    <r>
      <rPr>
        <b/>
        <sz val="11"/>
        <color rgb="FFFFC000"/>
        <rFont val="Calibri"/>
        <family val="2"/>
        <scheme val="minor"/>
      </rPr>
      <t>vivido CON evento</t>
    </r>
    <r>
      <rPr>
        <b/>
        <sz val="11"/>
        <color theme="1"/>
        <rFont val="Calibri"/>
        <family val="2"/>
        <scheme val="minor"/>
      </rPr>
      <t xml:space="preserve">, y </t>
    </r>
    <r>
      <rPr>
        <b/>
        <sz val="11"/>
        <color rgb="FFFF0000"/>
        <rFont val="Calibri"/>
        <family val="2"/>
        <scheme val="minor"/>
      </rPr>
      <t>de Mortalidad</t>
    </r>
    <r>
      <rPr>
        <b/>
        <sz val="11"/>
        <color theme="1"/>
        <rFont val="Calibri"/>
        <family val="2"/>
        <scheme val="minor"/>
      </rPr>
      <t>"</t>
    </r>
  </si>
  <si>
    <t>Media,</t>
  </si>
  <si>
    <t>tS vivido SIN evento</t>
  </si>
  <si>
    <t>tS vivido CON Evento</t>
  </si>
  <si>
    <t>t de Mortalidad</t>
  </si>
  <si>
    <t>Total t analizado</t>
  </si>
  <si>
    <t>Suervivencia global</t>
  </si>
  <si>
    <t>MEDIANAS DE SUPERVIVENCIA GLOBAL</t>
  </si>
  <si>
    <t>Mediana de S</t>
  </si>
  <si>
    <t>Prolongación de la Mediana S</t>
  </si>
  <si>
    <t>MEDIANAS DE SUPERVIVENCIA LIBRE DE ENFERMEDAD</t>
  </si>
  <si>
    <t>Mediana de SLEv</t>
  </si>
  <si>
    <t>Prolongación de la Mediana SLEv</t>
  </si>
  <si>
    <t>20191024-ECA Beacon 8m, CCRmet BRAFm [Enc+Bin+CTX vs Folf+Iri ó CTX], +S y SLE. Kopetz</t>
  </si>
  <si>
    <t xml:space="preserve">Kopetz S, Grothey A, Yaeger R, Van Cutsem E, et al. Encorafenib, Binimetinib, and Cetuximab in BRAF V600E-Mutated Colorectal Cancer. N Engl J Med. 2019 Oct 24;381(17):1632-1643. </t>
  </si>
  <si>
    <t>de los</t>
  </si>
  <si>
    <t>del grupo Interv</t>
  </si>
  <si>
    <t>del grupo Contr</t>
  </si>
  <si>
    <t>NNT</t>
  </si>
  <si>
    <t>Distribuir cuadros verdes tras todos los supervivientes al evento</t>
  </si>
  <si>
    <t>Intervención</t>
  </si>
  <si>
    <t>Control</t>
  </si>
  <si>
    <t>Personas</t>
  </si>
  <si>
    <t>Meses</t>
  </si>
  <si>
    <t>Supervivencia libre de enfermedad</t>
  </si>
  <si>
    <t>Mortalidad global</t>
  </si>
  <si>
    <t>NO</t>
  </si>
  <si>
    <t>puede representarse llegando los</t>
  </si>
  <si>
    <t>pacientes, a los</t>
  </si>
  <si>
    <t>, pues habría que recortar o ampliar los tiempos respectivos de uno o más pacientes "libres de evento" o "con evento"</t>
  </si>
  <si>
    <t xml:space="preserve">NOTA: </t>
  </si>
  <si>
    <t>encorafenib y CTX (doble), n= 220</t>
  </si>
  <si>
    <t>FOLFIRI y CTX (control), n= 221</t>
  </si>
  <si>
    <t>Terapia Doble: Cetuximab + Encorafenib, n= 220</t>
  </si>
  <si>
    <t>Control: Cetuximab + Irinotecan o FOLFIRI, n= 221</t>
  </si>
  <si>
    <r>
      <rPr>
        <b/>
        <sz val="14"/>
        <color rgb="FF993300"/>
        <rFont val="Calibri"/>
        <family val="2"/>
        <scheme val="minor"/>
      </rPr>
      <t xml:space="preserve">Gráfico g-2.1 Doble vs Control: </t>
    </r>
    <r>
      <rPr>
        <b/>
        <sz val="14"/>
        <color theme="1"/>
        <rFont val="Calibri"/>
        <family val="2"/>
        <scheme val="minor"/>
      </rPr>
      <t>Cruce de PtS x Rg 1 en Mortalidad Global.</t>
    </r>
  </si>
  <si>
    <r>
      <rPr>
        <b/>
        <sz val="11"/>
        <color rgb="FF993300"/>
        <rFont val="Calibri"/>
        <family val="2"/>
        <scheme val="minor"/>
      </rPr>
      <t>Tabla t-2.2 Doble vs Control:</t>
    </r>
    <r>
      <rPr>
        <b/>
        <sz val="11"/>
        <rFont val="Calibri"/>
        <family val="2"/>
        <scheme val="minor"/>
      </rPr>
      <t xml:space="preserve"> Cálculo del "Supervivencia Libre de Enfermedad" por las áreas bajo las curvas</t>
    </r>
  </si>
  <si>
    <r>
      <rPr>
        <b/>
        <sz val="11"/>
        <color rgb="FF993300"/>
        <rFont val="Calibri"/>
        <family val="2"/>
        <scheme val="minor"/>
      </rPr>
      <t>Tabla t-2.1 Doble vs Control:</t>
    </r>
    <r>
      <rPr>
        <b/>
        <sz val="11"/>
        <rFont val="Calibri"/>
        <family val="2"/>
        <scheme val="minor"/>
      </rPr>
      <t xml:space="preserve"> Cálculo del "Tiempo medio de Supervivencia" (tS) por las áreas bajo las curvas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</si>
</sst>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0.0"/>
    <numFmt numFmtId="165" formatCode="_-* #,##0\ _€_-;\-* #,##0\ _€_-;_-* &quot;-&quot;??\ _€_-;_-@_-"/>
    <numFmt numFmtId="166" formatCode="0.0%"/>
    <numFmt numFmtId="167" formatCode="#,##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933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99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8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009900"/>
      <name val="Calibri"/>
      <family val="2"/>
      <scheme val="minor"/>
    </font>
    <font>
      <i/>
      <sz val="10"/>
      <color rgb="FF00990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669900"/>
      <name val="Calibri"/>
      <family val="2"/>
      <scheme val="minor"/>
    </font>
    <font>
      <i/>
      <sz val="10"/>
      <color rgb="FF6699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6699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9933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99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3" borderId="0" xfId="1" applyNumberFormat="1" applyFont="1" applyFill="1" applyBorder="1" applyAlignment="1">
      <alignment horizontal="center"/>
    </xf>
    <xf numFmtId="2" fontId="3" fillId="0" borderId="0" xfId="0" applyNumberFormat="1" applyFo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Fill="1"/>
    <xf numFmtId="0" fontId="3" fillId="0" borderId="13" xfId="0" applyFont="1" applyBorder="1"/>
    <xf numFmtId="0" fontId="3" fillId="0" borderId="14" xfId="0" applyFont="1" applyBorder="1"/>
    <xf numFmtId="0" fontId="3" fillId="0" borderId="11" xfId="0" applyFont="1" applyBorder="1"/>
    <xf numFmtId="0" fontId="3" fillId="0" borderId="12" xfId="0" applyFont="1" applyBorder="1" applyAlignment="1">
      <alignment horizontal="right"/>
    </xf>
    <xf numFmtId="1" fontId="3" fillId="3" borderId="12" xfId="1" applyNumberFormat="1" applyFont="1" applyFill="1" applyBorder="1" applyAlignment="1">
      <alignment horizontal="center"/>
    </xf>
    <xf numFmtId="0" fontId="3" fillId="0" borderId="9" xfId="0" applyFont="1" applyBorder="1"/>
    <xf numFmtId="164" fontId="3" fillId="0" borderId="0" xfId="1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wrapText="1"/>
    </xf>
    <xf numFmtId="0" fontId="3" fillId="4" borderId="1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0" borderId="0" xfId="0" applyFont="1" applyBorder="1"/>
    <xf numFmtId="0" fontId="6" fillId="0" borderId="16" xfId="0" applyFont="1" applyBorder="1" applyAlignment="1">
      <alignment vertical="center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2" fontId="3" fillId="0" borderId="7" xfId="0" applyNumberFormat="1" applyFont="1" applyFill="1" applyBorder="1" applyAlignment="1">
      <alignment horizontal="center" wrapText="1"/>
    </xf>
    <xf numFmtId="4" fontId="3" fillId="3" borderId="2" xfId="0" applyNumberFormat="1" applyFont="1" applyFill="1" applyBorder="1"/>
    <xf numFmtId="0" fontId="3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vertical="center"/>
    </xf>
    <xf numFmtId="166" fontId="3" fillId="2" borderId="10" xfId="2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12" fillId="0" borderId="0" xfId="0" applyFont="1"/>
    <xf numFmtId="0" fontId="5" fillId="0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2" borderId="0" xfId="0" applyFont="1" applyFill="1" applyAlignment="1">
      <alignment horizontal="center" vertical="center"/>
    </xf>
    <xf numFmtId="2" fontId="3" fillId="0" borderId="21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 wrapText="1"/>
    </xf>
    <xf numFmtId="164" fontId="3" fillId="0" borderId="0" xfId="1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right" vertical="center"/>
    </xf>
    <xf numFmtId="164" fontId="3" fillId="3" borderId="7" xfId="1" applyNumberFormat="1" applyFont="1" applyFill="1" applyBorder="1" applyAlignment="1">
      <alignment horizontal="center" vertical="center"/>
    </xf>
    <xf numFmtId="0" fontId="0" fillId="4" borderId="0" xfId="0" applyFill="1"/>
    <xf numFmtId="2" fontId="0" fillId="4" borderId="0" xfId="0" applyNumberFormat="1" applyFill="1"/>
    <xf numFmtId="0" fontId="5" fillId="4" borderId="1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left" vertical="center" wrapText="1"/>
    </xf>
    <xf numFmtId="2" fontId="17" fillId="4" borderId="7" xfId="0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left"/>
    </xf>
    <xf numFmtId="2" fontId="18" fillId="4" borderId="7" xfId="0" applyNumberFormat="1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left"/>
    </xf>
    <xf numFmtId="2" fontId="19" fillId="4" borderId="7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right"/>
    </xf>
    <xf numFmtId="164" fontId="5" fillId="4" borderId="7" xfId="0" applyNumberFormat="1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167" fontId="3" fillId="3" borderId="2" xfId="0" applyNumberFormat="1" applyFont="1" applyFill="1" applyBorder="1"/>
    <xf numFmtId="167" fontId="3" fillId="3" borderId="5" xfId="0" applyNumberFormat="1" applyFont="1" applyFill="1" applyBorder="1"/>
    <xf numFmtId="0" fontId="9" fillId="4" borderId="0" xfId="0" applyFont="1" applyFill="1" applyBorder="1" applyAlignment="1">
      <alignment vertical="center" wrapText="1"/>
    </xf>
    <xf numFmtId="164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/>
    <xf numFmtId="49" fontId="3" fillId="4" borderId="7" xfId="0" applyNumberFormat="1" applyFont="1" applyFill="1" applyBorder="1" applyAlignment="1">
      <alignment horizontal="center" vertical="center"/>
    </xf>
    <xf numFmtId="0" fontId="0" fillId="0" borderId="0" xfId="0" applyBorder="1"/>
    <xf numFmtId="1" fontId="26" fillId="2" borderId="7" xfId="0" applyNumberFormat="1" applyFont="1" applyFill="1" applyBorder="1" applyAlignment="1">
      <alignment horizontal="center" vertical="center"/>
    </xf>
    <xf numFmtId="1" fontId="21" fillId="2" borderId="7" xfId="0" applyNumberFormat="1" applyFont="1" applyFill="1" applyBorder="1" applyAlignment="1">
      <alignment horizontal="center" vertical="center"/>
    </xf>
    <xf numFmtId="1" fontId="19" fillId="2" borderId="7" xfId="0" applyNumberFormat="1" applyFont="1" applyFill="1" applyBorder="1" applyAlignment="1">
      <alignment horizontal="center" vertical="center"/>
    </xf>
    <xf numFmtId="0" fontId="19" fillId="0" borderId="7" xfId="0" applyFont="1" applyBorder="1" applyAlignment="1">
      <alignment horizontal="right" wrapText="1"/>
    </xf>
    <xf numFmtId="2" fontId="19" fillId="2" borderId="7" xfId="0" applyNumberFormat="1" applyFont="1" applyFill="1" applyBorder="1" applyAlignment="1">
      <alignment vertical="center"/>
    </xf>
    <xf numFmtId="1" fontId="19" fillId="0" borderId="7" xfId="0" applyNumberFormat="1" applyFont="1" applyBorder="1" applyAlignment="1">
      <alignment vertical="center"/>
    </xf>
    <xf numFmtId="0" fontId="21" fillId="0" borderId="7" xfId="0" applyFont="1" applyBorder="1" applyAlignment="1">
      <alignment horizontal="right" wrapText="1"/>
    </xf>
    <xf numFmtId="2" fontId="21" fillId="2" borderId="7" xfId="0" applyNumberFormat="1" applyFont="1" applyFill="1" applyBorder="1" applyAlignment="1">
      <alignment vertical="center"/>
    </xf>
    <xf numFmtId="0" fontId="26" fillId="0" borderId="7" xfId="0" applyFont="1" applyBorder="1" applyAlignment="1">
      <alignment horizontal="right" wrapText="1"/>
    </xf>
    <xf numFmtId="2" fontId="26" fillId="2" borderId="7" xfId="0" applyNumberFormat="1" applyFont="1" applyFill="1" applyBorder="1" applyAlignment="1">
      <alignment vertical="center"/>
    </xf>
    <xf numFmtId="1" fontId="26" fillId="0" borderId="7" xfId="0" applyNumberFormat="1" applyFont="1" applyBorder="1" applyAlignment="1">
      <alignment vertical="center"/>
    </xf>
    <xf numFmtId="2" fontId="5" fillId="2" borderId="10" xfId="0" applyNumberFormat="1" applyFont="1" applyFill="1" applyBorder="1" applyAlignment="1">
      <alignment vertical="center"/>
    </xf>
    <xf numFmtId="1" fontId="0" fillId="0" borderId="0" xfId="0" applyNumberFormat="1"/>
    <xf numFmtId="0" fontId="25" fillId="0" borderId="23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0" fillId="2" borderId="0" xfId="0" applyFill="1"/>
    <xf numFmtId="0" fontId="12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0" fillId="5" borderId="7" xfId="0" applyFill="1" applyBorder="1"/>
    <xf numFmtId="0" fontId="0" fillId="5" borderId="11" xfId="0" applyFill="1" applyBorder="1"/>
    <xf numFmtId="0" fontId="0" fillId="0" borderId="0" xfId="0" applyFill="1"/>
    <xf numFmtId="0" fontId="0" fillId="0" borderId="0" xfId="0" applyFill="1" applyBorder="1"/>
    <xf numFmtId="0" fontId="0" fillId="5" borderId="25" xfId="0" applyFill="1" applyBorder="1"/>
    <xf numFmtId="0" fontId="0" fillId="6" borderId="25" xfId="0" applyFill="1" applyBorder="1"/>
    <xf numFmtId="0" fontId="3" fillId="2" borderId="0" xfId="0" applyFont="1" applyFill="1" applyAlignment="1">
      <alignment vertical="center" wrapText="1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3" fontId="3" fillId="0" borderId="0" xfId="0" applyNumberFormat="1" applyFont="1"/>
    <xf numFmtId="0" fontId="16" fillId="0" borderId="0" xfId="0" applyFont="1" applyAlignment="1">
      <alignment vertical="center"/>
    </xf>
    <xf numFmtId="166" fontId="16" fillId="0" borderId="0" xfId="2" applyNumberFormat="1" applyFont="1" applyAlignment="1">
      <alignment horizontal="left" vertical="center"/>
    </xf>
    <xf numFmtId="0" fontId="16" fillId="0" borderId="0" xfId="0" applyFont="1"/>
    <xf numFmtId="49" fontId="16" fillId="0" borderId="0" xfId="0" applyNumberFormat="1" applyFont="1"/>
    <xf numFmtId="0" fontId="16" fillId="0" borderId="0" xfId="0" applyFont="1" applyFill="1" applyAlignment="1">
      <alignment horizontal="right"/>
    </xf>
    <xf numFmtId="164" fontId="16" fillId="3" borderId="0" xfId="0" applyNumberFormat="1" applyFont="1" applyFill="1" applyAlignment="1">
      <alignment horizontal="center" vertical="center"/>
    </xf>
    <xf numFmtId="9" fontId="27" fillId="0" borderId="0" xfId="2" applyFont="1" applyFill="1" applyBorder="1" applyAlignment="1">
      <alignment horizontal="center" vertical="center"/>
    </xf>
    <xf numFmtId="9" fontId="22" fillId="0" borderId="0" xfId="2" applyFont="1" applyFill="1" applyBorder="1" applyAlignment="1">
      <alignment horizontal="center" vertical="center"/>
    </xf>
    <xf numFmtId="9" fontId="20" fillId="0" borderId="0" xfId="2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top" wrapText="1"/>
    </xf>
    <xf numFmtId="0" fontId="16" fillId="0" borderId="7" xfId="0" applyFont="1" applyBorder="1" applyAlignment="1">
      <alignment horizontal="center" vertical="center" wrapText="1"/>
    </xf>
    <xf numFmtId="166" fontId="20" fillId="0" borderId="0" xfId="2" applyNumberFormat="1" applyFont="1" applyAlignment="1">
      <alignment horizontal="center" vertical="center"/>
    </xf>
    <xf numFmtId="166" fontId="20" fillId="0" borderId="0" xfId="0" applyNumberFormat="1" applyFont="1" applyAlignment="1">
      <alignment vertical="center" wrapText="1"/>
    </xf>
    <xf numFmtId="166" fontId="27" fillId="0" borderId="0" xfId="2" applyNumberFormat="1" applyFont="1" applyFill="1" applyBorder="1" applyAlignment="1">
      <alignment vertical="center"/>
    </xf>
    <xf numFmtId="166" fontId="27" fillId="0" borderId="0" xfId="2" applyNumberFormat="1" applyFont="1" applyFill="1" applyBorder="1" applyAlignment="1">
      <alignment horizontal="center" vertical="center"/>
    </xf>
    <xf numFmtId="1" fontId="28" fillId="0" borderId="7" xfId="0" applyNumberFormat="1" applyFont="1" applyBorder="1" applyAlignment="1">
      <alignment horizontal="right" vertical="center"/>
    </xf>
    <xf numFmtId="9" fontId="16" fillId="0" borderId="0" xfId="0" applyNumberFormat="1" applyFont="1"/>
    <xf numFmtId="1" fontId="26" fillId="0" borderId="0" xfId="0" applyNumberFormat="1" applyFont="1"/>
    <xf numFmtId="0" fontId="16" fillId="0" borderId="0" xfId="0" applyFont="1" applyAlignment="1">
      <alignment horizontal="left" vertical="top"/>
    </xf>
    <xf numFmtId="164" fontId="26" fillId="3" borderId="7" xfId="0" applyNumberFormat="1" applyFont="1" applyFill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30" fillId="0" borderId="0" xfId="0" applyFont="1"/>
    <xf numFmtId="0" fontId="3" fillId="2" borderId="0" xfId="0" applyFont="1" applyFill="1" applyAlignment="1">
      <alignment horizontal="left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3" fillId="4" borderId="7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2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right"/>
    </xf>
    <xf numFmtId="0" fontId="19" fillId="4" borderId="0" xfId="0" applyFont="1" applyFill="1" applyAlignment="1">
      <alignment horizontal="right"/>
    </xf>
    <xf numFmtId="164" fontId="19" fillId="4" borderId="0" xfId="0" applyNumberFormat="1" applyFont="1" applyFill="1"/>
    <xf numFmtId="166" fontId="20" fillId="4" borderId="0" xfId="2" applyNumberFormat="1" applyFont="1" applyFill="1" applyAlignment="1">
      <alignment horizontal="center"/>
    </xf>
    <xf numFmtId="1" fontId="19" fillId="4" borderId="0" xfId="0" applyNumberFormat="1" applyFont="1" applyFill="1"/>
    <xf numFmtId="0" fontId="21" fillId="4" borderId="0" xfId="0" applyFont="1" applyFill="1" applyAlignment="1">
      <alignment horizontal="right"/>
    </xf>
    <xf numFmtId="164" fontId="21" fillId="4" borderId="0" xfId="0" applyNumberFormat="1" applyFont="1" applyFill="1"/>
    <xf numFmtId="166" fontId="22" fillId="4" borderId="0" xfId="2" applyNumberFormat="1" applyFont="1" applyFill="1" applyAlignment="1">
      <alignment horizontal="center"/>
    </xf>
    <xf numFmtId="1" fontId="21" fillId="4" borderId="0" xfId="0" applyNumberFormat="1" applyFont="1" applyFill="1"/>
    <xf numFmtId="0" fontId="23" fillId="4" borderId="0" xfId="0" applyFont="1" applyFill="1"/>
    <xf numFmtId="0" fontId="23" fillId="4" borderId="0" xfId="0" applyFont="1" applyFill="1" applyAlignment="1">
      <alignment horizontal="right"/>
    </xf>
    <xf numFmtId="164" fontId="23" fillId="4" borderId="0" xfId="0" applyNumberFormat="1" applyFont="1" applyFill="1"/>
    <xf numFmtId="166" fontId="24" fillId="4" borderId="0" xfId="2" applyNumberFormat="1" applyFont="1" applyFill="1" applyAlignment="1">
      <alignment horizontal="center"/>
    </xf>
    <xf numFmtId="1" fontId="23" fillId="4" borderId="0" xfId="0" applyNumberFormat="1" applyFont="1" applyFill="1"/>
    <xf numFmtId="2" fontId="5" fillId="4" borderId="7" xfId="0" applyNumberFormat="1" applyFont="1" applyFill="1" applyBorder="1"/>
    <xf numFmtId="1" fontId="5" fillId="4" borderId="7" xfId="0" applyNumberFormat="1" applyFont="1" applyFill="1" applyBorder="1"/>
    <xf numFmtId="2" fontId="19" fillId="4" borderId="0" xfId="0" applyNumberFormat="1" applyFont="1" applyFill="1"/>
    <xf numFmtId="0" fontId="21" fillId="4" borderId="0" xfId="0" applyFont="1" applyFill="1"/>
    <xf numFmtId="2" fontId="21" fillId="4" borderId="0" xfId="0" applyNumberFormat="1" applyFont="1" applyFill="1"/>
    <xf numFmtId="0" fontId="9" fillId="4" borderId="16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12" fillId="4" borderId="12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1" fontId="19" fillId="0" borderId="7" xfId="0" applyNumberFormat="1" applyFont="1" applyBorder="1" applyAlignment="1">
      <alignment horizontal="right" vertical="center"/>
    </xf>
    <xf numFmtId="1" fontId="26" fillId="0" borderId="7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top" wrapText="1"/>
    </xf>
    <xf numFmtId="0" fontId="16" fillId="0" borderId="12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0" fillId="5" borderId="9" xfId="0" applyFill="1" applyBorder="1"/>
    <xf numFmtId="0" fontId="0" fillId="6" borderId="9" xfId="0" applyFill="1" applyBorder="1"/>
    <xf numFmtId="0" fontId="13" fillId="0" borderId="26" xfId="0" applyFont="1" applyBorder="1" applyAlignment="1">
      <alignment horizontal="center" vertical="center"/>
    </xf>
    <xf numFmtId="0" fontId="0" fillId="7" borderId="27" xfId="0" applyFill="1" applyBorder="1"/>
    <xf numFmtId="0" fontId="13" fillId="0" borderId="20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0" fillId="5" borderId="27" xfId="0" applyFill="1" applyBorder="1"/>
    <xf numFmtId="0" fontId="0" fillId="6" borderId="27" xfId="0" applyFill="1" applyBorder="1"/>
    <xf numFmtId="0" fontId="15" fillId="0" borderId="20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0066"/>
      <color rgb="FF669900"/>
      <color rgb="FF009900"/>
      <color rgb="FFFF9900"/>
      <color rgb="FF00FF00"/>
      <color rgb="FFCCFF33"/>
      <color rgb="FF99FF33"/>
      <color rgb="FF66FF33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300" b="1">
                <a:solidFill>
                  <a:srgbClr val="92D050"/>
                </a:solidFill>
              </a:rPr>
              <a:t>Tiempo medio de supervivencia </a:t>
            </a:r>
            <a:r>
              <a:rPr lang="es-ES" sz="1300" b="1">
                <a:solidFill>
                  <a:srgbClr val="009900"/>
                </a:solidFill>
              </a:rPr>
              <a:t>y Prolongación</a:t>
            </a:r>
            <a:r>
              <a:rPr lang="es-ES" sz="1300" b="1" baseline="0">
                <a:solidFill>
                  <a:srgbClr val="009900"/>
                </a:solidFill>
              </a:rPr>
              <a:t> del tiempo medio de supervivencia</a:t>
            </a:r>
            <a:endParaRPr lang="es-ES" sz="1300" b="1">
              <a:solidFill>
                <a:srgbClr val="0099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4608767963410516"/>
          <c:y val="0.24416666666666667"/>
          <c:w val="0.83169002884540411"/>
          <c:h val="0.547160250801983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PtS!$G$27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5833333333333336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D2-4F81-B11B-BA0EAE774487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PtS!$H$26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PtS!$H$27</c:f>
              <c:numCache>
                <c:formatCode>0.00</c:formatCode>
                <c:ptCount val="1"/>
                <c:pt idx="0">
                  <c:v>1.6646534368708661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D2-4F81-B11B-BA0EAE774487}"/>
            </c:ext>
          </c:extLst>
        </c:ser>
        <c:ser>
          <c:idx val="1"/>
          <c:order val="1"/>
          <c:tx>
            <c:strRef>
              <c:f>PtS!$G$28</c:f>
              <c:strCache>
                <c:ptCount val="1"/>
                <c:pt idx="0">
                  <c:v>PtS por la intervención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694444444444444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D2-4F81-B11B-BA0EAE774487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99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PtS!$H$26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PtS!$H$28</c:f>
              <c:numCache>
                <c:formatCode>0.00</c:formatCode>
                <c:ptCount val="1"/>
                <c:pt idx="0">
                  <c:v>0.99856197871728458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D2-4F81-B11B-BA0EAE774487}"/>
            </c:ext>
          </c:extLst>
        </c:ser>
        <c:ser>
          <c:idx val="2"/>
          <c:order val="2"/>
          <c:tx>
            <c:strRef>
              <c:f>PtS!$G$29</c:f>
              <c:strCache>
                <c:ptCount val="1"/>
                <c:pt idx="0">
                  <c:v>tS sin la intervención</c:v>
                </c:pt>
              </c:strCache>
            </c:strRef>
          </c:tx>
          <c:spPr>
            <a:solidFill>
              <a:srgbClr val="99FF3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CFF3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8D2-4F81-B11B-BA0EAE774487}"/>
              </c:ext>
            </c:extLst>
          </c:dPt>
          <c:dLbls>
            <c:dLbl>
              <c:idx val="0"/>
              <c:layout>
                <c:manualLayout>
                  <c:x val="-0.25833333333333336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D2-4F81-B11B-BA0EAE774487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92D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PtS!$H$26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PtS!$H$29</c:f>
              <c:numCache>
                <c:formatCode>0.0</c:formatCode>
                <c:ptCount val="1"/>
                <c:pt idx="0">
                  <c:v>5.3367845844118493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D2-4F81-B11B-BA0EAE774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0538959"/>
        <c:axId val="1030536047"/>
      </c:barChart>
      <c:catAx>
        <c:axId val="1030538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0536047"/>
        <c:crosses val="autoZero"/>
        <c:auto val="1"/>
        <c:lblAlgn val="ctr"/>
        <c:lblOffset val="100"/>
        <c:noMultiLvlLbl val="0"/>
      </c:catAx>
      <c:valAx>
        <c:axId val="1030536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Marco de tiempo de seguimiento analizado</a:t>
                </a:r>
              </a:p>
            </c:rich>
          </c:tx>
          <c:layout>
            <c:manualLayout>
              <c:xMode val="edge"/>
              <c:yMode val="edge"/>
              <c:x val="1.529107871417063E-2"/>
              <c:y val="0.223441387284243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0538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rgbClr val="009900"/>
                </a:solidFill>
              </a:rPr>
              <a:t>Prolongación</a:t>
            </a:r>
            <a:r>
              <a:rPr lang="es-ES" sz="1200" b="1" baseline="0">
                <a:solidFill>
                  <a:srgbClr val="009900"/>
                </a:solidFill>
              </a:rPr>
              <a:t> del tiempo medio de Supervivencia Libre de Evento (PtSLEv)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262270341207348"/>
          <c:y val="0.18820079922442126"/>
          <c:w val="0.7784884076990376"/>
          <c:h val="0.65104913969087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PtSLEv!$G$27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388888888888889"/>
                  <c:y val="8.0080080080080079E-3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PtSLEv!$H$26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PtSLEv!$H$27</c:f>
              <c:numCache>
                <c:formatCode>0.0</c:formatCode>
                <c:ptCount val="1"/>
                <c:pt idx="0">
                  <c:v>3.1397445529676928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12-49B3-B879-9D5743F89E0C}"/>
            </c:ext>
          </c:extLst>
        </c:ser>
        <c:ser>
          <c:idx val="1"/>
          <c:order val="1"/>
          <c:tx>
            <c:strRef>
              <c:f>PtSLEv!$G$28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32500000000000007"/>
                  <c:y val="-1.2012012012012012E-2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0099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PtSLEv!$H$26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PtSLEv!$H$28</c:f>
              <c:numCache>
                <c:formatCode>0.0</c:formatCode>
                <c:ptCount val="1"/>
                <c:pt idx="0">
                  <c:v>2.05709992486852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12-49B3-B879-9D5743F89E0C}"/>
            </c:ext>
          </c:extLst>
        </c:ser>
        <c:ser>
          <c:idx val="2"/>
          <c:order val="2"/>
          <c:tx>
            <c:strRef>
              <c:f>PtSLEv!$G$29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4722222222222226"/>
                  <c:y val="1.2012012012011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92D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PtSLEv!$H$26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PtSLEv!$H$29</c:f>
              <c:numCache>
                <c:formatCode>0.0</c:formatCode>
                <c:ptCount val="1"/>
                <c:pt idx="0">
                  <c:v>2.8031555221637867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12-49B3-B879-9D5743F89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4752031"/>
        <c:axId val="1044762847"/>
      </c:barChart>
      <c:catAx>
        <c:axId val="1044752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4762847"/>
        <c:crosses val="autoZero"/>
        <c:auto val="1"/>
        <c:lblAlgn val="ctr"/>
        <c:lblOffset val="100"/>
        <c:noMultiLvlLbl val="0"/>
      </c:catAx>
      <c:valAx>
        <c:axId val="1044762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 de tiempo deseguimiento analizado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175347315819756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4752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ysClr val="windowText" lastClr="000000"/>
                </a:solidFill>
              </a:rPr>
              <a:t>Tres tiempos biográficos: </a:t>
            </a:r>
            <a:r>
              <a:rPr lang="es-ES">
                <a:solidFill>
                  <a:sysClr val="windowText" lastClr="000000"/>
                </a:solidFill>
              </a:rPr>
              <a:t>Tiempos de </a:t>
            </a:r>
            <a:r>
              <a:rPr lang="es-ES">
                <a:solidFill>
                  <a:srgbClr val="009900"/>
                </a:solidFill>
              </a:rPr>
              <a:t>Supervivencia</a:t>
            </a:r>
            <a:r>
              <a:rPr lang="es-ES" baseline="0">
                <a:solidFill>
                  <a:srgbClr val="009900"/>
                </a:solidFill>
              </a:rPr>
              <a:t> vivido sin enfermedad</a:t>
            </a:r>
            <a:r>
              <a:rPr lang="es-ES" baseline="0"/>
              <a:t>, </a:t>
            </a:r>
            <a:r>
              <a:rPr lang="es-ES" baseline="0">
                <a:solidFill>
                  <a:srgbClr val="FF9900"/>
                </a:solidFill>
              </a:rPr>
              <a:t>vivido con enfermedad</a:t>
            </a:r>
            <a:r>
              <a:rPr lang="es-ES" baseline="0"/>
              <a:t> </a:t>
            </a:r>
            <a:r>
              <a:rPr lang="es-ES" baseline="0">
                <a:solidFill>
                  <a:sysClr val="windowText" lastClr="000000"/>
                </a:solidFill>
              </a:rPr>
              <a:t>y de </a:t>
            </a:r>
            <a:r>
              <a:rPr lang="es-ES" baseline="0">
                <a:solidFill>
                  <a:srgbClr val="FF0000"/>
                </a:solidFill>
              </a:rPr>
              <a:t>Mortalidad</a:t>
            </a:r>
            <a:r>
              <a:rPr lang="es-ES" baseline="0"/>
              <a:t>.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 t biográf'!$B$22</c:f>
              <c:strCache>
                <c:ptCount val="1"/>
                <c:pt idx="0">
                  <c:v>tS vivido SIN evento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t biográf'!$C$21:$D$21</c:f>
              <c:strCache>
                <c:ptCount val="2"/>
                <c:pt idx="0">
                  <c:v>meses con Terapia Doble: Cetuximab + Encorafenib, n= 220</c:v>
                </c:pt>
                <c:pt idx="1">
                  <c:v>meses con Control: Cetuximab + Irinotecan o FOLFIRI, n= 221</c:v>
                </c:pt>
              </c:strCache>
            </c:strRef>
          </c:cat>
          <c:val>
            <c:numRef>
              <c:f>'3 t biográf'!$C$22:$D$22</c:f>
              <c:numCache>
                <c:formatCode>0.00</c:formatCode>
                <c:ptCount val="2"/>
                <c:pt idx="0">
                  <c:v>4.8602554470323067</c:v>
                </c:pt>
                <c:pt idx="1">
                  <c:v>2.8031555221637867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DE-40C7-9BE7-7E6AB4306DC3}"/>
            </c:ext>
          </c:extLst>
        </c:ser>
        <c:ser>
          <c:idx val="1"/>
          <c:order val="1"/>
          <c:tx>
            <c:strRef>
              <c:f>'3 t biográf'!$B$23</c:f>
              <c:strCache>
                <c:ptCount val="1"/>
                <c:pt idx="0">
                  <c:v>tS vivido CON Evento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t biográf'!$C$21:$D$21</c:f>
              <c:strCache>
                <c:ptCount val="2"/>
                <c:pt idx="0">
                  <c:v>meses con Terapia Doble: Cetuximab + Encorafenib, n= 220</c:v>
                </c:pt>
                <c:pt idx="1">
                  <c:v>meses con Control: Cetuximab + Irinotecan o FOLFIRI, n= 221</c:v>
                </c:pt>
              </c:strCache>
            </c:strRef>
          </c:cat>
          <c:val>
            <c:numRef>
              <c:f>'3 t biográf'!$C$23:$D$23</c:f>
              <c:numCache>
                <c:formatCode>0.00</c:formatCode>
                <c:ptCount val="2"/>
                <c:pt idx="0">
                  <c:v>1.4750911160968272</c:v>
                </c:pt>
                <c:pt idx="1">
                  <c:v>2.5336290622480626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DE-40C7-9BE7-7E6AB4306DC3}"/>
            </c:ext>
          </c:extLst>
        </c:ser>
        <c:ser>
          <c:idx val="2"/>
          <c:order val="2"/>
          <c:tx>
            <c:strRef>
              <c:f>'3 t biográf'!$B$24</c:f>
              <c:strCache>
                <c:ptCount val="1"/>
                <c:pt idx="0">
                  <c:v>t de Mortalidad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t biográf'!$C$21:$D$21</c:f>
              <c:strCache>
                <c:ptCount val="2"/>
                <c:pt idx="0">
                  <c:v>meses con Terapia Doble: Cetuximab + Encorafenib, n= 220</c:v>
                </c:pt>
                <c:pt idx="1">
                  <c:v>meses con Control: Cetuximab + Irinotecan o FOLFIRI, n= 221</c:v>
                </c:pt>
              </c:strCache>
            </c:strRef>
          </c:cat>
          <c:val>
            <c:numRef>
              <c:f>'3 t biográf'!$C$24:$D$24</c:f>
              <c:numCache>
                <c:formatCode>0.00</c:formatCode>
                <c:ptCount val="2"/>
                <c:pt idx="0">
                  <c:v>1.6646534368708661</c:v>
                </c:pt>
                <c:pt idx="1">
                  <c:v>2.6632154155881507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DE-40C7-9BE7-7E6AB4306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7142992"/>
        <c:axId val="757147984"/>
      </c:barChart>
      <c:catAx>
        <c:axId val="75714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57147984"/>
        <c:crosses val="autoZero"/>
        <c:auto val="1"/>
        <c:lblAlgn val="ctr"/>
        <c:lblOffset val="100"/>
        <c:noMultiLvlLbl val="0"/>
      </c:catAx>
      <c:valAx>
        <c:axId val="75714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57142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196686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983316</xdr:colOff>
      <xdr:row>30</xdr:row>
      <xdr:rowOff>132789</xdr:rowOff>
    </xdr:from>
    <xdr:to>
      <xdr:col>10</xdr:col>
      <xdr:colOff>2241</xdr:colOff>
      <xdr:row>53</xdr:row>
      <xdr:rowOff>90207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7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358611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0</xdr:colOff>
      <xdr:row>31</xdr:row>
      <xdr:rowOff>57150</xdr:rowOff>
    </xdr:from>
    <xdr:to>
      <xdr:col>4</xdr:col>
      <xdr:colOff>804131</xdr:colOff>
      <xdr:row>46</xdr:row>
      <xdr:rowOff>28575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81700"/>
          <a:ext cx="5604731" cy="2400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476250</xdr:colOff>
      <xdr:row>18</xdr:row>
      <xdr:rowOff>438150</xdr:rowOff>
    </xdr:from>
    <xdr:to>
      <xdr:col>2</xdr:col>
      <xdr:colOff>885825</xdr:colOff>
      <xdr:row>32</xdr:row>
      <xdr:rowOff>28575</xdr:rowOff>
    </xdr:to>
    <xdr:cxnSp macro="">
      <xdr:nvCxnSpPr>
        <xdr:cNvPr id="4" name="Conector recto de flecha 3"/>
        <xdr:cNvCxnSpPr/>
      </xdr:nvCxnSpPr>
      <xdr:spPr>
        <a:xfrm>
          <a:off x="2105025" y="3848100"/>
          <a:ext cx="1504950" cy="2266950"/>
        </a:xfrm>
        <a:prstGeom prst="straightConnector1">
          <a:avLst/>
        </a:prstGeom>
        <a:ln>
          <a:solidFill>
            <a:srgbClr val="FF006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238125</xdr:colOff>
      <xdr:row>18</xdr:row>
      <xdr:rowOff>409575</xdr:rowOff>
    </xdr:from>
    <xdr:to>
      <xdr:col>3</xdr:col>
      <xdr:colOff>714375</xdr:colOff>
      <xdr:row>32</xdr:row>
      <xdr:rowOff>0</xdr:rowOff>
    </xdr:to>
    <xdr:cxnSp macro="">
      <xdr:nvCxnSpPr>
        <xdr:cNvPr id="10" name="Conector recto de flecha 9"/>
        <xdr:cNvCxnSpPr/>
      </xdr:nvCxnSpPr>
      <xdr:spPr>
        <a:xfrm>
          <a:off x="2962275" y="3819525"/>
          <a:ext cx="1504950" cy="2266950"/>
        </a:xfrm>
        <a:prstGeom prst="straightConnector1">
          <a:avLst/>
        </a:prstGeom>
        <a:ln>
          <a:solidFill>
            <a:srgbClr val="FF006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149061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152400</xdr:colOff>
      <xdr:row>30</xdr:row>
      <xdr:rowOff>123825</xdr:rowOff>
    </xdr:from>
    <xdr:to>
      <xdr:col>9</xdr:col>
      <xdr:colOff>704850</xdr:colOff>
      <xdr:row>48</xdr:row>
      <xdr:rowOff>95249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6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792933" y="1358611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9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358611"/>
          <a:ext cx="27787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323850</xdr:colOff>
      <xdr:row>25</xdr:row>
      <xdr:rowOff>122179</xdr:rowOff>
    </xdr:from>
    <xdr:to>
      <xdr:col>3</xdr:col>
      <xdr:colOff>312672</xdr:colOff>
      <xdr:row>56</xdr:row>
      <xdr:rowOff>19050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760979"/>
          <a:ext cx="3779772" cy="49165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685800</xdr:colOff>
      <xdr:row>18</xdr:row>
      <xdr:rowOff>503464</xdr:rowOff>
    </xdr:from>
    <xdr:to>
      <xdr:col>1</xdr:col>
      <xdr:colOff>832758</xdr:colOff>
      <xdr:row>43</xdr:row>
      <xdr:rowOff>141514</xdr:rowOff>
    </xdr:to>
    <xdr:cxnSp macro="">
      <xdr:nvCxnSpPr>
        <xdr:cNvPr id="4" name="Conector recto de flecha 3"/>
        <xdr:cNvCxnSpPr/>
      </xdr:nvCxnSpPr>
      <xdr:spPr>
        <a:xfrm flipH="1">
          <a:off x="685800" y="4122964"/>
          <a:ext cx="1774372" cy="4623707"/>
        </a:xfrm>
        <a:prstGeom prst="straightConnector1">
          <a:avLst/>
        </a:prstGeom>
        <a:ln>
          <a:solidFill>
            <a:srgbClr val="FF006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1306286</xdr:colOff>
      <xdr:row>18</xdr:row>
      <xdr:rowOff>514350</xdr:rowOff>
    </xdr:from>
    <xdr:to>
      <xdr:col>2</xdr:col>
      <xdr:colOff>581025</xdr:colOff>
      <xdr:row>43</xdr:row>
      <xdr:rowOff>114300</xdr:rowOff>
    </xdr:to>
    <xdr:cxnSp macro="">
      <xdr:nvCxnSpPr>
        <xdr:cNvPr id="10" name="Conector recto de flecha 9"/>
        <xdr:cNvCxnSpPr/>
      </xdr:nvCxnSpPr>
      <xdr:spPr>
        <a:xfrm flipH="1">
          <a:off x="1306286" y="4133850"/>
          <a:ext cx="1996168" cy="4585607"/>
        </a:xfrm>
        <a:prstGeom prst="straightConnector1">
          <a:avLst/>
        </a:prstGeom>
        <a:ln>
          <a:solidFill>
            <a:srgbClr val="FF006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198783</xdr:colOff>
      <xdr:row>17</xdr:row>
      <xdr:rowOff>8284</xdr:rowOff>
    </xdr:from>
    <xdr:to>
      <xdr:col>11</xdr:col>
      <xdr:colOff>695739</xdr:colOff>
      <xdr:row>38</xdr:row>
      <xdr:rowOff>24848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76201</xdr:colOff>
      <xdr:row>3</xdr:row>
      <xdr:rowOff>238124</xdr:rowOff>
    </xdr:from>
    <xdr:to>
      <xdr:col>29</xdr:col>
      <xdr:colOff>9457</xdr:colOff>
      <xdr:row>14</xdr:row>
      <xdr:rowOff>56015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81726" y="238124"/>
          <a:ext cx="4943406" cy="2808741"/>
        </a:xfrm>
        <a:prstGeom prst="rect">
          <a:avLst/>
        </a:prstGeom>
      </xdr:spPr>
    </xdr:pic>
    <xdr:clientData/>
  </xdr:twoCellAnchor>
  <xdr:twoCellAnchor>
    <xdr:from>
      <xdr:col>5</xdr:col>
      <xdr:colOff>85403</xdr:colOff>
      <xdr:row>17</xdr:row>
      <xdr:rowOff>190500</xdr:rowOff>
    </xdr:from>
    <xdr:to>
      <xdr:col>5</xdr:col>
      <xdr:colOff>85403</xdr:colOff>
      <xdr:row>25</xdr:row>
      <xdr:rowOff>183932</xdr:rowOff>
    </xdr:to>
    <xdr:cxnSp macro="">
      <xdr:nvCxnSpPr>
        <xdr:cNvPr id="6" name="Conector recto de flecha 5"/>
        <xdr:cNvCxnSpPr/>
      </xdr:nvCxnSpPr>
      <xdr:spPr>
        <a:xfrm>
          <a:off x="3429006" y="4289534"/>
          <a:ext cx="0" cy="1517432"/>
        </a:xfrm>
        <a:prstGeom prst="straightConnector1">
          <a:avLst/>
        </a:prstGeom>
        <a:ln w="19050">
          <a:solidFill>
            <a:srgbClr val="0070C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65690</xdr:colOff>
      <xdr:row>17</xdr:row>
      <xdr:rowOff>190500</xdr:rowOff>
    </xdr:from>
    <xdr:to>
      <xdr:col>7</xdr:col>
      <xdr:colOff>65690</xdr:colOff>
      <xdr:row>25</xdr:row>
      <xdr:rowOff>183932</xdr:rowOff>
    </xdr:to>
    <xdr:cxnSp macro="">
      <xdr:nvCxnSpPr>
        <xdr:cNvPr id="8" name="Conector recto de flecha 7"/>
        <xdr:cNvCxnSpPr/>
      </xdr:nvCxnSpPr>
      <xdr:spPr>
        <a:xfrm>
          <a:off x="3908535" y="4289534"/>
          <a:ext cx="0" cy="1517432"/>
        </a:xfrm>
        <a:prstGeom prst="straightConnector1">
          <a:avLst/>
        </a:prstGeom>
        <a:ln w="19050">
          <a:solidFill>
            <a:srgbClr val="00B0F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65690</xdr:colOff>
      <xdr:row>17</xdr:row>
      <xdr:rowOff>190500</xdr:rowOff>
    </xdr:from>
    <xdr:to>
      <xdr:col>11</xdr:col>
      <xdr:colOff>65690</xdr:colOff>
      <xdr:row>25</xdr:row>
      <xdr:rowOff>183932</xdr:rowOff>
    </xdr:to>
    <xdr:cxnSp macro="">
      <xdr:nvCxnSpPr>
        <xdr:cNvPr id="9" name="Conector recto de flecha 8"/>
        <xdr:cNvCxnSpPr/>
      </xdr:nvCxnSpPr>
      <xdr:spPr>
        <a:xfrm>
          <a:off x="4907018" y="4289534"/>
          <a:ext cx="0" cy="1517432"/>
        </a:xfrm>
        <a:prstGeom prst="straightConnector1">
          <a:avLst/>
        </a:prstGeom>
        <a:ln w="19050">
          <a:solidFill>
            <a:srgbClr val="0070C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65690</xdr:colOff>
      <xdr:row>17</xdr:row>
      <xdr:rowOff>190500</xdr:rowOff>
    </xdr:from>
    <xdr:to>
      <xdr:col>8</xdr:col>
      <xdr:colOff>65690</xdr:colOff>
      <xdr:row>22</xdr:row>
      <xdr:rowOff>6569</xdr:rowOff>
    </xdr:to>
    <xdr:cxnSp macro="">
      <xdr:nvCxnSpPr>
        <xdr:cNvPr id="11" name="Conector recto de flecha 10"/>
        <xdr:cNvCxnSpPr/>
      </xdr:nvCxnSpPr>
      <xdr:spPr>
        <a:xfrm>
          <a:off x="4158156" y="4289534"/>
          <a:ext cx="0" cy="768569"/>
        </a:xfrm>
        <a:prstGeom prst="straightConnector1">
          <a:avLst/>
        </a:prstGeom>
        <a:ln w="19050">
          <a:solidFill>
            <a:srgbClr val="00B0F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65690</xdr:colOff>
      <xdr:row>17</xdr:row>
      <xdr:rowOff>190500</xdr:rowOff>
    </xdr:from>
    <xdr:to>
      <xdr:col>13</xdr:col>
      <xdr:colOff>65690</xdr:colOff>
      <xdr:row>22</xdr:row>
      <xdr:rowOff>6569</xdr:rowOff>
    </xdr:to>
    <xdr:cxnSp macro="">
      <xdr:nvCxnSpPr>
        <xdr:cNvPr id="14" name="Conector recto de flecha 13"/>
        <xdr:cNvCxnSpPr/>
      </xdr:nvCxnSpPr>
      <xdr:spPr>
        <a:xfrm>
          <a:off x="5406259" y="4289534"/>
          <a:ext cx="0" cy="768569"/>
        </a:xfrm>
        <a:prstGeom prst="straightConnector1">
          <a:avLst/>
        </a:prstGeom>
        <a:ln w="19050">
          <a:solidFill>
            <a:srgbClr val="00B0F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65690</xdr:colOff>
      <xdr:row>17</xdr:row>
      <xdr:rowOff>190500</xdr:rowOff>
    </xdr:from>
    <xdr:to>
      <xdr:col>15</xdr:col>
      <xdr:colOff>65690</xdr:colOff>
      <xdr:row>21</xdr:row>
      <xdr:rowOff>6569</xdr:rowOff>
    </xdr:to>
    <xdr:cxnSp macro="">
      <xdr:nvCxnSpPr>
        <xdr:cNvPr id="16" name="Conector recto de flecha 15"/>
        <xdr:cNvCxnSpPr/>
      </xdr:nvCxnSpPr>
      <xdr:spPr>
        <a:xfrm>
          <a:off x="5905500" y="4289534"/>
          <a:ext cx="0" cy="578069"/>
        </a:xfrm>
        <a:prstGeom prst="straightConnector1">
          <a:avLst/>
        </a:prstGeom>
        <a:ln w="19050">
          <a:solidFill>
            <a:srgbClr val="00B0F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zoomScaleNormal="100" workbookViewId="0"/>
  </sheetViews>
  <sheetFormatPr baseColWidth="10" defaultRowHeight="12.75" x14ac:dyDescent="0.2"/>
  <cols>
    <col min="1" max="1" width="24.42578125" style="2" customWidth="1"/>
    <col min="2" max="2" width="17.140625" style="2" customWidth="1"/>
    <col min="3" max="3" width="16.42578125" style="2" customWidth="1"/>
    <col min="4" max="4" width="14" style="2" customWidth="1"/>
    <col min="5" max="5" width="22.85546875" style="2" customWidth="1"/>
    <col min="6" max="6" width="14.140625" style="2" customWidth="1"/>
    <col min="7" max="7" width="17.42578125" style="2" customWidth="1"/>
    <col min="8" max="8" width="16.5703125" style="2" customWidth="1"/>
    <col min="9" max="9" width="14.5703125" style="2" customWidth="1"/>
    <col min="10" max="256" width="11.42578125" style="2"/>
    <col min="257" max="257" width="24.42578125" style="2" customWidth="1"/>
    <col min="258" max="258" width="16.42578125" style="2" customWidth="1"/>
    <col min="259" max="259" width="15.42578125" style="2" customWidth="1"/>
    <col min="260" max="260" width="13.28515625" style="2" customWidth="1"/>
    <col min="261" max="261" width="22.85546875" style="2" customWidth="1"/>
    <col min="262" max="262" width="14.140625" style="2" customWidth="1"/>
    <col min="263" max="263" width="11.42578125" style="2"/>
    <col min="264" max="264" width="17.42578125" style="2" customWidth="1"/>
    <col min="265" max="512" width="11.42578125" style="2"/>
    <col min="513" max="513" width="24.42578125" style="2" customWidth="1"/>
    <col min="514" max="514" width="16.42578125" style="2" customWidth="1"/>
    <col min="515" max="515" width="15.42578125" style="2" customWidth="1"/>
    <col min="516" max="516" width="13.28515625" style="2" customWidth="1"/>
    <col min="517" max="517" width="22.85546875" style="2" customWidth="1"/>
    <col min="518" max="518" width="14.140625" style="2" customWidth="1"/>
    <col min="519" max="519" width="11.42578125" style="2"/>
    <col min="520" max="520" width="17.42578125" style="2" customWidth="1"/>
    <col min="521" max="768" width="11.42578125" style="2"/>
    <col min="769" max="769" width="24.42578125" style="2" customWidth="1"/>
    <col min="770" max="770" width="16.42578125" style="2" customWidth="1"/>
    <col min="771" max="771" width="15.42578125" style="2" customWidth="1"/>
    <col min="772" max="772" width="13.28515625" style="2" customWidth="1"/>
    <col min="773" max="773" width="22.85546875" style="2" customWidth="1"/>
    <col min="774" max="774" width="14.140625" style="2" customWidth="1"/>
    <col min="775" max="775" width="11.42578125" style="2"/>
    <col min="776" max="776" width="17.42578125" style="2" customWidth="1"/>
    <col min="777" max="1024" width="11.42578125" style="2"/>
    <col min="1025" max="1025" width="24.42578125" style="2" customWidth="1"/>
    <col min="1026" max="1026" width="16.42578125" style="2" customWidth="1"/>
    <col min="1027" max="1027" width="15.42578125" style="2" customWidth="1"/>
    <col min="1028" max="1028" width="13.28515625" style="2" customWidth="1"/>
    <col min="1029" max="1029" width="22.85546875" style="2" customWidth="1"/>
    <col min="1030" max="1030" width="14.140625" style="2" customWidth="1"/>
    <col min="1031" max="1031" width="11.42578125" style="2"/>
    <col min="1032" max="1032" width="17.42578125" style="2" customWidth="1"/>
    <col min="1033" max="1280" width="11.42578125" style="2"/>
    <col min="1281" max="1281" width="24.42578125" style="2" customWidth="1"/>
    <col min="1282" max="1282" width="16.42578125" style="2" customWidth="1"/>
    <col min="1283" max="1283" width="15.42578125" style="2" customWidth="1"/>
    <col min="1284" max="1284" width="13.28515625" style="2" customWidth="1"/>
    <col min="1285" max="1285" width="22.85546875" style="2" customWidth="1"/>
    <col min="1286" max="1286" width="14.140625" style="2" customWidth="1"/>
    <col min="1287" max="1287" width="11.42578125" style="2"/>
    <col min="1288" max="1288" width="17.42578125" style="2" customWidth="1"/>
    <col min="1289" max="1536" width="11.42578125" style="2"/>
    <col min="1537" max="1537" width="24.42578125" style="2" customWidth="1"/>
    <col min="1538" max="1538" width="16.42578125" style="2" customWidth="1"/>
    <col min="1539" max="1539" width="15.42578125" style="2" customWidth="1"/>
    <col min="1540" max="1540" width="13.28515625" style="2" customWidth="1"/>
    <col min="1541" max="1541" width="22.85546875" style="2" customWidth="1"/>
    <col min="1542" max="1542" width="14.140625" style="2" customWidth="1"/>
    <col min="1543" max="1543" width="11.42578125" style="2"/>
    <col min="1544" max="1544" width="17.42578125" style="2" customWidth="1"/>
    <col min="1545" max="1792" width="11.42578125" style="2"/>
    <col min="1793" max="1793" width="24.42578125" style="2" customWidth="1"/>
    <col min="1794" max="1794" width="16.42578125" style="2" customWidth="1"/>
    <col min="1795" max="1795" width="15.42578125" style="2" customWidth="1"/>
    <col min="1796" max="1796" width="13.28515625" style="2" customWidth="1"/>
    <col min="1797" max="1797" width="22.85546875" style="2" customWidth="1"/>
    <col min="1798" max="1798" width="14.140625" style="2" customWidth="1"/>
    <col min="1799" max="1799" width="11.42578125" style="2"/>
    <col min="1800" max="1800" width="17.42578125" style="2" customWidth="1"/>
    <col min="1801" max="2048" width="11.42578125" style="2"/>
    <col min="2049" max="2049" width="24.42578125" style="2" customWidth="1"/>
    <col min="2050" max="2050" width="16.42578125" style="2" customWidth="1"/>
    <col min="2051" max="2051" width="15.42578125" style="2" customWidth="1"/>
    <col min="2052" max="2052" width="13.28515625" style="2" customWidth="1"/>
    <col min="2053" max="2053" width="22.85546875" style="2" customWidth="1"/>
    <col min="2054" max="2054" width="14.140625" style="2" customWidth="1"/>
    <col min="2055" max="2055" width="11.42578125" style="2"/>
    <col min="2056" max="2056" width="17.42578125" style="2" customWidth="1"/>
    <col min="2057" max="2304" width="11.42578125" style="2"/>
    <col min="2305" max="2305" width="24.42578125" style="2" customWidth="1"/>
    <col min="2306" max="2306" width="16.42578125" style="2" customWidth="1"/>
    <col min="2307" max="2307" width="15.42578125" style="2" customWidth="1"/>
    <col min="2308" max="2308" width="13.28515625" style="2" customWidth="1"/>
    <col min="2309" max="2309" width="22.85546875" style="2" customWidth="1"/>
    <col min="2310" max="2310" width="14.140625" style="2" customWidth="1"/>
    <col min="2311" max="2311" width="11.42578125" style="2"/>
    <col min="2312" max="2312" width="17.42578125" style="2" customWidth="1"/>
    <col min="2313" max="2560" width="11.42578125" style="2"/>
    <col min="2561" max="2561" width="24.42578125" style="2" customWidth="1"/>
    <col min="2562" max="2562" width="16.42578125" style="2" customWidth="1"/>
    <col min="2563" max="2563" width="15.42578125" style="2" customWidth="1"/>
    <col min="2564" max="2564" width="13.28515625" style="2" customWidth="1"/>
    <col min="2565" max="2565" width="22.85546875" style="2" customWidth="1"/>
    <col min="2566" max="2566" width="14.140625" style="2" customWidth="1"/>
    <col min="2567" max="2567" width="11.42578125" style="2"/>
    <col min="2568" max="2568" width="17.42578125" style="2" customWidth="1"/>
    <col min="2569" max="2816" width="11.42578125" style="2"/>
    <col min="2817" max="2817" width="24.42578125" style="2" customWidth="1"/>
    <col min="2818" max="2818" width="16.42578125" style="2" customWidth="1"/>
    <col min="2819" max="2819" width="15.42578125" style="2" customWidth="1"/>
    <col min="2820" max="2820" width="13.28515625" style="2" customWidth="1"/>
    <col min="2821" max="2821" width="22.85546875" style="2" customWidth="1"/>
    <col min="2822" max="2822" width="14.140625" style="2" customWidth="1"/>
    <col min="2823" max="2823" width="11.42578125" style="2"/>
    <col min="2824" max="2824" width="17.42578125" style="2" customWidth="1"/>
    <col min="2825" max="3072" width="11.42578125" style="2"/>
    <col min="3073" max="3073" width="24.42578125" style="2" customWidth="1"/>
    <col min="3074" max="3074" width="16.42578125" style="2" customWidth="1"/>
    <col min="3075" max="3075" width="15.42578125" style="2" customWidth="1"/>
    <col min="3076" max="3076" width="13.28515625" style="2" customWidth="1"/>
    <col min="3077" max="3077" width="22.85546875" style="2" customWidth="1"/>
    <col min="3078" max="3078" width="14.140625" style="2" customWidth="1"/>
    <col min="3079" max="3079" width="11.42578125" style="2"/>
    <col min="3080" max="3080" width="17.42578125" style="2" customWidth="1"/>
    <col min="3081" max="3328" width="11.42578125" style="2"/>
    <col min="3329" max="3329" width="24.42578125" style="2" customWidth="1"/>
    <col min="3330" max="3330" width="16.42578125" style="2" customWidth="1"/>
    <col min="3331" max="3331" width="15.42578125" style="2" customWidth="1"/>
    <col min="3332" max="3332" width="13.28515625" style="2" customWidth="1"/>
    <col min="3333" max="3333" width="22.85546875" style="2" customWidth="1"/>
    <col min="3334" max="3334" width="14.140625" style="2" customWidth="1"/>
    <col min="3335" max="3335" width="11.42578125" style="2"/>
    <col min="3336" max="3336" width="17.42578125" style="2" customWidth="1"/>
    <col min="3337" max="3584" width="11.42578125" style="2"/>
    <col min="3585" max="3585" width="24.42578125" style="2" customWidth="1"/>
    <col min="3586" max="3586" width="16.42578125" style="2" customWidth="1"/>
    <col min="3587" max="3587" width="15.42578125" style="2" customWidth="1"/>
    <col min="3588" max="3588" width="13.28515625" style="2" customWidth="1"/>
    <col min="3589" max="3589" width="22.85546875" style="2" customWidth="1"/>
    <col min="3590" max="3590" width="14.140625" style="2" customWidth="1"/>
    <col min="3591" max="3591" width="11.42578125" style="2"/>
    <col min="3592" max="3592" width="17.42578125" style="2" customWidth="1"/>
    <col min="3593" max="3840" width="11.42578125" style="2"/>
    <col min="3841" max="3841" width="24.42578125" style="2" customWidth="1"/>
    <col min="3842" max="3842" width="16.42578125" style="2" customWidth="1"/>
    <col min="3843" max="3843" width="15.42578125" style="2" customWidth="1"/>
    <col min="3844" max="3844" width="13.28515625" style="2" customWidth="1"/>
    <col min="3845" max="3845" width="22.85546875" style="2" customWidth="1"/>
    <col min="3846" max="3846" width="14.140625" style="2" customWidth="1"/>
    <col min="3847" max="3847" width="11.42578125" style="2"/>
    <col min="3848" max="3848" width="17.42578125" style="2" customWidth="1"/>
    <col min="3849" max="4096" width="11.42578125" style="2"/>
    <col min="4097" max="4097" width="24.42578125" style="2" customWidth="1"/>
    <col min="4098" max="4098" width="16.42578125" style="2" customWidth="1"/>
    <col min="4099" max="4099" width="15.42578125" style="2" customWidth="1"/>
    <col min="4100" max="4100" width="13.28515625" style="2" customWidth="1"/>
    <col min="4101" max="4101" width="22.85546875" style="2" customWidth="1"/>
    <col min="4102" max="4102" width="14.140625" style="2" customWidth="1"/>
    <col min="4103" max="4103" width="11.42578125" style="2"/>
    <col min="4104" max="4104" width="17.42578125" style="2" customWidth="1"/>
    <col min="4105" max="4352" width="11.42578125" style="2"/>
    <col min="4353" max="4353" width="24.42578125" style="2" customWidth="1"/>
    <col min="4354" max="4354" width="16.42578125" style="2" customWidth="1"/>
    <col min="4355" max="4355" width="15.42578125" style="2" customWidth="1"/>
    <col min="4356" max="4356" width="13.28515625" style="2" customWidth="1"/>
    <col min="4357" max="4357" width="22.85546875" style="2" customWidth="1"/>
    <col min="4358" max="4358" width="14.140625" style="2" customWidth="1"/>
    <col min="4359" max="4359" width="11.42578125" style="2"/>
    <col min="4360" max="4360" width="17.42578125" style="2" customWidth="1"/>
    <col min="4361" max="4608" width="11.42578125" style="2"/>
    <col min="4609" max="4609" width="24.42578125" style="2" customWidth="1"/>
    <col min="4610" max="4610" width="16.42578125" style="2" customWidth="1"/>
    <col min="4611" max="4611" width="15.42578125" style="2" customWidth="1"/>
    <col min="4612" max="4612" width="13.28515625" style="2" customWidth="1"/>
    <col min="4613" max="4613" width="22.85546875" style="2" customWidth="1"/>
    <col min="4614" max="4614" width="14.140625" style="2" customWidth="1"/>
    <col min="4615" max="4615" width="11.42578125" style="2"/>
    <col min="4616" max="4616" width="17.42578125" style="2" customWidth="1"/>
    <col min="4617" max="4864" width="11.42578125" style="2"/>
    <col min="4865" max="4865" width="24.42578125" style="2" customWidth="1"/>
    <col min="4866" max="4866" width="16.42578125" style="2" customWidth="1"/>
    <col min="4867" max="4867" width="15.42578125" style="2" customWidth="1"/>
    <col min="4868" max="4868" width="13.28515625" style="2" customWidth="1"/>
    <col min="4869" max="4869" width="22.85546875" style="2" customWidth="1"/>
    <col min="4870" max="4870" width="14.140625" style="2" customWidth="1"/>
    <col min="4871" max="4871" width="11.42578125" style="2"/>
    <col min="4872" max="4872" width="17.42578125" style="2" customWidth="1"/>
    <col min="4873" max="5120" width="11.42578125" style="2"/>
    <col min="5121" max="5121" width="24.42578125" style="2" customWidth="1"/>
    <col min="5122" max="5122" width="16.42578125" style="2" customWidth="1"/>
    <col min="5123" max="5123" width="15.42578125" style="2" customWidth="1"/>
    <col min="5124" max="5124" width="13.28515625" style="2" customWidth="1"/>
    <col min="5125" max="5125" width="22.85546875" style="2" customWidth="1"/>
    <col min="5126" max="5126" width="14.140625" style="2" customWidth="1"/>
    <col min="5127" max="5127" width="11.42578125" style="2"/>
    <col min="5128" max="5128" width="17.42578125" style="2" customWidth="1"/>
    <col min="5129" max="5376" width="11.42578125" style="2"/>
    <col min="5377" max="5377" width="24.42578125" style="2" customWidth="1"/>
    <col min="5378" max="5378" width="16.42578125" style="2" customWidth="1"/>
    <col min="5379" max="5379" width="15.42578125" style="2" customWidth="1"/>
    <col min="5380" max="5380" width="13.28515625" style="2" customWidth="1"/>
    <col min="5381" max="5381" width="22.85546875" style="2" customWidth="1"/>
    <col min="5382" max="5382" width="14.140625" style="2" customWidth="1"/>
    <col min="5383" max="5383" width="11.42578125" style="2"/>
    <col min="5384" max="5384" width="17.42578125" style="2" customWidth="1"/>
    <col min="5385" max="5632" width="11.42578125" style="2"/>
    <col min="5633" max="5633" width="24.42578125" style="2" customWidth="1"/>
    <col min="5634" max="5634" width="16.42578125" style="2" customWidth="1"/>
    <col min="5635" max="5635" width="15.42578125" style="2" customWidth="1"/>
    <col min="5636" max="5636" width="13.28515625" style="2" customWidth="1"/>
    <col min="5637" max="5637" width="22.85546875" style="2" customWidth="1"/>
    <col min="5638" max="5638" width="14.140625" style="2" customWidth="1"/>
    <col min="5639" max="5639" width="11.42578125" style="2"/>
    <col min="5640" max="5640" width="17.42578125" style="2" customWidth="1"/>
    <col min="5641" max="5888" width="11.42578125" style="2"/>
    <col min="5889" max="5889" width="24.42578125" style="2" customWidth="1"/>
    <col min="5890" max="5890" width="16.42578125" style="2" customWidth="1"/>
    <col min="5891" max="5891" width="15.42578125" style="2" customWidth="1"/>
    <col min="5892" max="5892" width="13.28515625" style="2" customWidth="1"/>
    <col min="5893" max="5893" width="22.85546875" style="2" customWidth="1"/>
    <col min="5894" max="5894" width="14.140625" style="2" customWidth="1"/>
    <col min="5895" max="5895" width="11.42578125" style="2"/>
    <col min="5896" max="5896" width="17.42578125" style="2" customWidth="1"/>
    <col min="5897" max="6144" width="11.42578125" style="2"/>
    <col min="6145" max="6145" width="24.42578125" style="2" customWidth="1"/>
    <col min="6146" max="6146" width="16.42578125" style="2" customWidth="1"/>
    <col min="6147" max="6147" width="15.42578125" style="2" customWidth="1"/>
    <col min="6148" max="6148" width="13.28515625" style="2" customWidth="1"/>
    <col min="6149" max="6149" width="22.85546875" style="2" customWidth="1"/>
    <col min="6150" max="6150" width="14.140625" style="2" customWidth="1"/>
    <col min="6151" max="6151" width="11.42578125" style="2"/>
    <col min="6152" max="6152" width="17.42578125" style="2" customWidth="1"/>
    <col min="6153" max="6400" width="11.42578125" style="2"/>
    <col min="6401" max="6401" width="24.42578125" style="2" customWidth="1"/>
    <col min="6402" max="6402" width="16.42578125" style="2" customWidth="1"/>
    <col min="6403" max="6403" width="15.42578125" style="2" customWidth="1"/>
    <col min="6404" max="6404" width="13.28515625" style="2" customWidth="1"/>
    <col min="6405" max="6405" width="22.85546875" style="2" customWidth="1"/>
    <col min="6406" max="6406" width="14.140625" style="2" customWidth="1"/>
    <col min="6407" max="6407" width="11.42578125" style="2"/>
    <col min="6408" max="6408" width="17.42578125" style="2" customWidth="1"/>
    <col min="6409" max="6656" width="11.42578125" style="2"/>
    <col min="6657" max="6657" width="24.42578125" style="2" customWidth="1"/>
    <col min="6658" max="6658" width="16.42578125" style="2" customWidth="1"/>
    <col min="6659" max="6659" width="15.42578125" style="2" customWidth="1"/>
    <col min="6660" max="6660" width="13.28515625" style="2" customWidth="1"/>
    <col min="6661" max="6661" width="22.85546875" style="2" customWidth="1"/>
    <col min="6662" max="6662" width="14.140625" style="2" customWidth="1"/>
    <col min="6663" max="6663" width="11.42578125" style="2"/>
    <col min="6664" max="6664" width="17.42578125" style="2" customWidth="1"/>
    <col min="6665" max="6912" width="11.42578125" style="2"/>
    <col min="6913" max="6913" width="24.42578125" style="2" customWidth="1"/>
    <col min="6914" max="6914" width="16.42578125" style="2" customWidth="1"/>
    <col min="6915" max="6915" width="15.42578125" style="2" customWidth="1"/>
    <col min="6916" max="6916" width="13.28515625" style="2" customWidth="1"/>
    <col min="6917" max="6917" width="22.85546875" style="2" customWidth="1"/>
    <col min="6918" max="6918" width="14.140625" style="2" customWidth="1"/>
    <col min="6919" max="6919" width="11.42578125" style="2"/>
    <col min="6920" max="6920" width="17.42578125" style="2" customWidth="1"/>
    <col min="6921" max="7168" width="11.42578125" style="2"/>
    <col min="7169" max="7169" width="24.42578125" style="2" customWidth="1"/>
    <col min="7170" max="7170" width="16.42578125" style="2" customWidth="1"/>
    <col min="7171" max="7171" width="15.42578125" style="2" customWidth="1"/>
    <col min="7172" max="7172" width="13.28515625" style="2" customWidth="1"/>
    <col min="7173" max="7173" width="22.85546875" style="2" customWidth="1"/>
    <col min="7174" max="7174" width="14.140625" style="2" customWidth="1"/>
    <col min="7175" max="7175" width="11.42578125" style="2"/>
    <col min="7176" max="7176" width="17.42578125" style="2" customWidth="1"/>
    <col min="7177" max="7424" width="11.42578125" style="2"/>
    <col min="7425" max="7425" width="24.42578125" style="2" customWidth="1"/>
    <col min="7426" max="7426" width="16.42578125" style="2" customWidth="1"/>
    <col min="7427" max="7427" width="15.42578125" style="2" customWidth="1"/>
    <col min="7428" max="7428" width="13.28515625" style="2" customWidth="1"/>
    <col min="7429" max="7429" width="22.85546875" style="2" customWidth="1"/>
    <col min="7430" max="7430" width="14.140625" style="2" customWidth="1"/>
    <col min="7431" max="7431" width="11.42578125" style="2"/>
    <col min="7432" max="7432" width="17.42578125" style="2" customWidth="1"/>
    <col min="7433" max="7680" width="11.42578125" style="2"/>
    <col min="7681" max="7681" width="24.42578125" style="2" customWidth="1"/>
    <col min="7682" max="7682" width="16.42578125" style="2" customWidth="1"/>
    <col min="7683" max="7683" width="15.42578125" style="2" customWidth="1"/>
    <col min="7684" max="7684" width="13.28515625" style="2" customWidth="1"/>
    <col min="7685" max="7685" width="22.85546875" style="2" customWidth="1"/>
    <col min="7686" max="7686" width="14.140625" style="2" customWidth="1"/>
    <col min="7687" max="7687" width="11.42578125" style="2"/>
    <col min="7688" max="7688" width="17.42578125" style="2" customWidth="1"/>
    <col min="7689" max="7936" width="11.42578125" style="2"/>
    <col min="7937" max="7937" width="24.42578125" style="2" customWidth="1"/>
    <col min="7938" max="7938" width="16.42578125" style="2" customWidth="1"/>
    <col min="7939" max="7939" width="15.42578125" style="2" customWidth="1"/>
    <col min="7940" max="7940" width="13.28515625" style="2" customWidth="1"/>
    <col min="7941" max="7941" width="22.85546875" style="2" customWidth="1"/>
    <col min="7942" max="7942" width="14.140625" style="2" customWidth="1"/>
    <col min="7943" max="7943" width="11.42578125" style="2"/>
    <col min="7944" max="7944" width="17.42578125" style="2" customWidth="1"/>
    <col min="7945" max="8192" width="11.42578125" style="2"/>
    <col min="8193" max="8193" width="24.42578125" style="2" customWidth="1"/>
    <col min="8194" max="8194" width="16.42578125" style="2" customWidth="1"/>
    <col min="8195" max="8195" width="15.42578125" style="2" customWidth="1"/>
    <col min="8196" max="8196" width="13.28515625" style="2" customWidth="1"/>
    <col min="8197" max="8197" width="22.85546875" style="2" customWidth="1"/>
    <col min="8198" max="8198" width="14.140625" style="2" customWidth="1"/>
    <col min="8199" max="8199" width="11.42578125" style="2"/>
    <col min="8200" max="8200" width="17.42578125" style="2" customWidth="1"/>
    <col min="8201" max="8448" width="11.42578125" style="2"/>
    <col min="8449" max="8449" width="24.42578125" style="2" customWidth="1"/>
    <col min="8450" max="8450" width="16.42578125" style="2" customWidth="1"/>
    <col min="8451" max="8451" width="15.42578125" style="2" customWidth="1"/>
    <col min="8452" max="8452" width="13.28515625" style="2" customWidth="1"/>
    <col min="8453" max="8453" width="22.85546875" style="2" customWidth="1"/>
    <col min="8454" max="8454" width="14.140625" style="2" customWidth="1"/>
    <col min="8455" max="8455" width="11.42578125" style="2"/>
    <col min="8456" max="8456" width="17.42578125" style="2" customWidth="1"/>
    <col min="8457" max="8704" width="11.42578125" style="2"/>
    <col min="8705" max="8705" width="24.42578125" style="2" customWidth="1"/>
    <col min="8706" max="8706" width="16.42578125" style="2" customWidth="1"/>
    <col min="8707" max="8707" width="15.42578125" style="2" customWidth="1"/>
    <col min="8708" max="8708" width="13.28515625" style="2" customWidth="1"/>
    <col min="8709" max="8709" width="22.85546875" style="2" customWidth="1"/>
    <col min="8710" max="8710" width="14.140625" style="2" customWidth="1"/>
    <col min="8711" max="8711" width="11.42578125" style="2"/>
    <col min="8712" max="8712" width="17.42578125" style="2" customWidth="1"/>
    <col min="8713" max="8960" width="11.42578125" style="2"/>
    <col min="8961" max="8961" width="24.42578125" style="2" customWidth="1"/>
    <col min="8962" max="8962" width="16.42578125" style="2" customWidth="1"/>
    <col min="8963" max="8963" width="15.42578125" style="2" customWidth="1"/>
    <col min="8964" max="8964" width="13.28515625" style="2" customWidth="1"/>
    <col min="8965" max="8965" width="22.85546875" style="2" customWidth="1"/>
    <col min="8966" max="8966" width="14.140625" style="2" customWidth="1"/>
    <col min="8967" max="8967" width="11.42578125" style="2"/>
    <col min="8968" max="8968" width="17.42578125" style="2" customWidth="1"/>
    <col min="8969" max="9216" width="11.42578125" style="2"/>
    <col min="9217" max="9217" width="24.42578125" style="2" customWidth="1"/>
    <col min="9218" max="9218" width="16.42578125" style="2" customWidth="1"/>
    <col min="9219" max="9219" width="15.42578125" style="2" customWidth="1"/>
    <col min="9220" max="9220" width="13.28515625" style="2" customWidth="1"/>
    <col min="9221" max="9221" width="22.85546875" style="2" customWidth="1"/>
    <col min="9222" max="9222" width="14.140625" style="2" customWidth="1"/>
    <col min="9223" max="9223" width="11.42578125" style="2"/>
    <col min="9224" max="9224" width="17.42578125" style="2" customWidth="1"/>
    <col min="9225" max="9472" width="11.42578125" style="2"/>
    <col min="9473" max="9473" width="24.42578125" style="2" customWidth="1"/>
    <col min="9474" max="9474" width="16.42578125" style="2" customWidth="1"/>
    <col min="9475" max="9475" width="15.42578125" style="2" customWidth="1"/>
    <col min="9476" max="9476" width="13.28515625" style="2" customWidth="1"/>
    <col min="9477" max="9477" width="22.85546875" style="2" customWidth="1"/>
    <col min="9478" max="9478" width="14.140625" style="2" customWidth="1"/>
    <col min="9479" max="9479" width="11.42578125" style="2"/>
    <col min="9480" max="9480" width="17.42578125" style="2" customWidth="1"/>
    <col min="9481" max="9728" width="11.42578125" style="2"/>
    <col min="9729" max="9729" width="24.42578125" style="2" customWidth="1"/>
    <col min="9730" max="9730" width="16.42578125" style="2" customWidth="1"/>
    <col min="9731" max="9731" width="15.42578125" style="2" customWidth="1"/>
    <col min="9732" max="9732" width="13.28515625" style="2" customWidth="1"/>
    <col min="9733" max="9733" width="22.85546875" style="2" customWidth="1"/>
    <col min="9734" max="9734" width="14.140625" style="2" customWidth="1"/>
    <col min="9735" max="9735" width="11.42578125" style="2"/>
    <col min="9736" max="9736" width="17.42578125" style="2" customWidth="1"/>
    <col min="9737" max="9984" width="11.42578125" style="2"/>
    <col min="9985" max="9985" width="24.42578125" style="2" customWidth="1"/>
    <col min="9986" max="9986" width="16.42578125" style="2" customWidth="1"/>
    <col min="9987" max="9987" width="15.42578125" style="2" customWidth="1"/>
    <col min="9988" max="9988" width="13.28515625" style="2" customWidth="1"/>
    <col min="9989" max="9989" width="22.85546875" style="2" customWidth="1"/>
    <col min="9990" max="9990" width="14.140625" style="2" customWidth="1"/>
    <col min="9991" max="9991" width="11.42578125" style="2"/>
    <col min="9992" max="9992" width="17.42578125" style="2" customWidth="1"/>
    <col min="9993" max="10240" width="11.42578125" style="2"/>
    <col min="10241" max="10241" width="24.42578125" style="2" customWidth="1"/>
    <col min="10242" max="10242" width="16.42578125" style="2" customWidth="1"/>
    <col min="10243" max="10243" width="15.42578125" style="2" customWidth="1"/>
    <col min="10244" max="10244" width="13.28515625" style="2" customWidth="1"/>
    <col min="10245" max="10245" width="22.85546875" style="2" customWidth="1"/>
    <col min="10246" max="10246" width="14.140625" style="2" customWidth="1"/>
    <col min="10247" max="10247" width="11.42578125" style="2"/>
    <col min="10248" max="10248" width="17.42578125" style="2" customWidth="1"/>
    <col min="10249" max="10496" width="11.42578125" style="2"/>
    <col min="10497" max="10497" width="24.42578125" style="2" customWidth="1"/>
    <col min="10498" max="10498" width="16.42578125" style="2" customWidth="1"/>
    <col min="10499" max="10499" width="15.42578125" style="2" customWidth="1"/>
    <col min="10500" max="10500" width="13.28515625" style="2" customWidth="1"/>
    <col min="10501" max="10501" width="22.85546875" style="2" customWidth="1"/>
    <col min="10502" max="10502" width="14.140625" style="2" customWidth="1"/>
    <col min="10503" max="10503" width="11.42578125" style="2"/>
    <col min="10504" max="10504" width="17.42578125" style="2" customWidth="1"/>
    <col min="10505" max="10752" width="11.42578125" style="2"/>
    <col min="10753" max="10753" width="24.42578125" style="2" customWidth="1"/>
    <col min="10754" max="10754" width="16.42578125" style="2" customWidth="1"/>
    <col min="10755" max="10755" width="15.42578125" style="2" customWidth="1"/>
    <col min="10756" max="10756" width="13.28515625" style="2" customWidth="1"/>
    <col min="10757" max="10757" width="22.85546875" style="2" customWidth="1"/>
    <col min="10758" max="10758" width="14.140625" style="2" customWidth="1"/>
    <col min="10759" max="10759" width="11.42578125" style="2"/>
    <col min="10760" max="10760" width="17.42578125" style="2" customWidth="1"/>
    <col min="10761" max="11008" width="11.42578125" style="2"/>
    <col min="11009" max="11009" width="24.42578125" style="2" customWidth="1"/>
    <col min="11010" max="11010" width="16.42578125" style="2" customWidth="1"/>
    <col min="11011" max="11011" width="15.42578125" style="2" customWidth="1"/>
    <col min="11012" max="11012" width="13.28515625" style="2" customWidth="1"/>
    <col min="11013" max="11013" width="22.85546875" style="2" customWidth="1"/>
    <col min="11014" max="11014" width="14.140625" style="2" customWidth="1"/>
    <col min="11015" max="11015" width="11.42578125" style="2"/>
    <col min="11016" max="11016" width="17.42578125" style="2" customWidth="1"/>
    <col min="11017" max="11264" width="11.42578125" style="2"/>
    <col min="11265" max="11265" width="24.42578125" style="2" customWidth="1"/>
    <col min="11266" max="11266" width="16.42578125" style="2" customWidth="1"/>
    <col min="11267" max="11267" width="15.42578125" style="2" customWidth="1"/>
    <col min="11268" max="11268" width="13.28515625" style="2" customWidth="1"/>
    <col min="11269" max="11269" width="22.85546875" style="2" customWidth="1"/>
    <col min="11270" max="11270" width="14.140625" style="2" customWidth="1"/>
    <col min="11271" max="11271" width="11.42578125" style="2"/>
    <col min="11272" max="11272" width="17.42578125" style="2" customWidth="1"/>
    <col min="11273" max="11520" width="11.42578125" style="2"/>
    <col min="11521" max="11521" width="24.42578125" style="2" customWidth="1"/>
    <col min="11522" max="11522" width="16.42578125" style="2" customWidth="1"/>
    <col min="11523" max="11523" width="15.42578125" style="2" customWidth="1"/>
    <col min="11524" max="11524" width="13.28515625" style="2" customWidth="1"/>
    <col min="11525" max="11525" width="22.85546875" style="2" customWidth="1"/>
    <col min="11526" max="11526" width="14.140625" style="2" customWidth="1"/>
    <col min="11527" max="11527" width="11.42578125" style="2"/>
    <col min="11528" max="11528" width="17.42578125" style="2" customWidth="1"/>
    <col min="11529" max="11776" width="11.42578125" style="2"/>
    <col min="11777" max="11777" width="24.42578125" style="2" customWidth="1"/>
    <col min="11778" max="11778" width="16.42578125" style="2" customWidth="1"/>
    <col min="11779" max="11779" width="15.42578125" style="2" customWidth="1"/>
    <col min="11780" max="11780" width="13.28515625" style="2" customWidth="1"/>
    <col min="11781" max="11781" width="22.85546875" style="2" customWidth="1"/>
    <col min="11782" max="11782" width="14.140625" style="2" customWidth="1"/>
    <col min="11783" max="11783" width="11.42578125" style="2"/>
    <col min="11784" max="11784" width="17.42578125" style="2" customWidth="1"/>
    <col min="11785" max="12032" width="11.42578125" style="2"/>
    <col min="12033" max="12033" width="24.42578125" style="2" customWidth="1"/>
    <col min="12034" max="12034" width="16.42578125" style="2" customWidth="1"/>
    <col min="12035" max="12035" width="15.42578125" style="2" customWidth="1"/>
    <col min="12036" max="12036" width="13.28515625" style="2" customWidth="1"/>
    <col min="12037" max="12037" width="22.85546875" style="2" customWidth="1"/>
    <col min="12038" max="12038" width="14.140625" style="2" customWidth="1"/>
    <col min="12039" max="12039" width="11.42578125" style="2"/>
    <col min="12040" max="12040" width="17.42578125" style="2" customWidth="1"/>
    <col min="12041" max="12288" width="11.42578125" style="2"/>
    <col min="12289" max="12289" width="24.42578125" style="2" customWidth="1"/>
    <col min="12290" max="12290" width="16.42578125" style="2" customWidth="1"/>
    <col min="12291" max="12291" width="15.42578125" style="2" customWidth="1"/>
    <col min="12292" max="12292" width="13.28515625" style="2" customWidth="1"/>
    <col min="12293" max="12293" width="22.85546875" style="2" customWidth="1"/>
    <col min="12294" max="12294" width="14.140625" style="2" customWidth="1"/>
    <col min="12295" max="12295" width="11.42578125" style="2"/>
    <col min="12296" max="12296" width="17.42578125" style="2" customWidth="1"/>
    <col min="12297" max="12544" width="11.42578125" style="2"/>
    <col min="12545" max="12545" width="24.42578125" style="2" customWidth="1"/>
    <col min="12546" max="12546" width="16.42578125" style="2" customWidth="1"/>
    <col min="12547" max="12547" width="15.42578125" style="2" customWidth="1"/>
    <col min="12548" max="12548" width="13.28515625" style="2" customWidth="1"/>
    <col min="12549" max="12549" width="22.85546875" style="2" customWidth="1"/>
    <col min="12550" max="12550" width="14.140625" style="2" customWidth="1"/>
    <col min="12551" max="12551" width="11.42578125" style="2"/>
    <col min="12552" max="12552" width="17.42578125" style="2" customWidth="1"/>
    <col min="12553" max="12800" width="11.42578125" style="2"/>
    <col min="12801" max="12801" width="24.42578125" style="2" customWidth="1"/>
    <col min="12802" max="12802" width="16.42578125" style="2" customWidth="1"/>
    <col min="12803" max="12803" width="15.42578125" style="2" customWidth="1"/>
    <col min="12804" max="12804" width="13.28515625" style="2" customWidth="1"/>
    <col min="12805" max="12805" width="22.85546875" style="2" customWidth="1"/>
    <col min="12806" max="12806" width="14.140625" style="2" customWidth="1"/>
    <col min="12807" max="12807" width="11.42578125" style="2"/>
    <col min="12808" max="12808" width="17.42578125" style="2" customWidth="1"/>
    <col min="12809" max="13056" width="11.42578125" style="2"/>
    <col min="13057" max="13057" width="24.42578125" style="2" customWidth="1"/>
    <col min="13058" max="13058" width="16.42578125" style="2" customWidth="1"/>
    <col min="13059" max="13059" width="15.42578125" style="2" customWidth="1"/>
    <col min="13060" max="13060" width="13.28515625" style="2" customWidth="1"/>
    <col min="13061" max="13061" width="22.85546875" style="2" customWidth="1"/>
    <col min="13062" max="13062" width="14.140625" style="2" customWidth="1"/>
    <col min="13063" max="13063" width="11.42578125" style="2"/>
    <col min="13064" max="13064" width="17.42578125" style="2" customWidth="1"/>
    <col min="13065" max="13312" width="11.42578125" style="2"/>
    <col min="13313" max="13313" width="24.42578125" style="2" customWidth="1"/>
    <col min="13314" max="13314" width="16.42578125" style="2" customWidth="1"/>
    <col min="13315" max="13315" width="15.42578125" style="2" customWidth="1"/>
    <col min="13316" max="13316" width="13.28515625" style="2" customWidth="1"/>
    <col min="13317" max="13317" width="22.85546875" style="2" customWidth="1"/>
    <col min="13318" max="13318" width="14.140625" style="2" customWidth="1"/>
    <col min="13319" max="13319" width="11.42578125" style="2"/>
    <col min="13320" max="13320" width="17.42578125" style="2" customWidth="1"/>
    <col min="13321" max="13568" width="11.42578125" style="2"/>
    <col min="13569" max="13569" width="24.42578125" style="2" customWidth="1"/>
    <col min="13570" max="13570" width="16.42578125" style="2" customWidth="1"/>
    <col min="13571" max="13571" width="15.42578125" style="2" customWidth="1"/>
    <col min="13572" max="13572" width="13.28515625" style="2" customWidth="1"/>
    <col min="13573" max="13573" width="22.85546875" style="2" customWidth="1"/>
    <col min="13574" max="13574" width="14.140625" style="2" customWidth="1"/>
    <col min="13575" max="13575" width="11.42578125" style="2"/>
    <col min="13576" max="13576" width="17.42578125" style="2" customWidth="1"/>
    <col min="13577" max="13824" width="11.42578125" style="2"/>
    <col min="13825" max="13825" width="24.42578125" style="2" customWidth="1"/>
    <col min="13826" max="13826" width="16.42578125" style="2" customWidth="1"/>
    <col min="13827" max="13827" width="15.42578125" style="2" customWidth="1"/>
    <col min="13828" max="13828" width="13.28515625" style="2" customWidth="1"/>
    <col min="13829" max="13829" width="22.85546875" style="2" customWidth="1"/>
    <col min="13830" max="13830" width="14.140625" style="2" customWidth="1"/>
    <col min="13831" max="13831" width="11.42578125" style="2"/>
    <col min="13832" max="13832" width="17.42578125" style="2" customWidth="1"/>
    <col min="13833" max="14080" width="11.42578125" style="2"/>
    <col min="14081" max="14081" width="24.42578125" style="2" customWidth="1"/>
    <col min="14082" max="14082" width="16.42578125" style="2" customWidth="1"/>
    <col min="14083" max="14083" width="15.42578125" style="2" customWidth="1"/>
    <col min="14084" max="14084" width="13.28515625" style="2" customWidth="1"/>
    <col min="14085" max="14085" width="22.85546875" style="2" customWidth="1"/>
    <col min="14086" max="14086" width="14.140625" style="2" customWidth="1"/>
    <col min="14087" max="14087" width="11.42578125" style="2"/>
    <col min="14088" max="14088" width="17.42578125" style="2" customWidth="1"/>
    <col min="14089" max="14336" width="11.42578125" style="2"/>
    <col min="14337" max="14337" width="24.42578125" style="2" customWidth="1"/>
    <col min="14338" max="14338" width="16.42578125" style="2" customWidth="1"/>
    <col min="14339" max="14339" width="15.42578125" style="2" customWidth="1"/>
    <col min="14340" max="14340" width="13.28515625" style="2" customWidth="1"/>
    <col min="14341" max="14341" width="22.85546875" style="2" customWidth="1"/>
    <col min="14342" max="14342" width="14.140625" style="2" customWidth="1"/>
    <col min="14343" max="14343" width="11.42578125" style="2"/>
    <col min="14344" max="14344" width="17.42578125" style="2" customWidth="1"/>
    <col min="14345" max="14592" width="11.42578125" style="2"/>
    <col min="14593" max="14593" width="24.42578125" style="2" customWidth="1"/>
    <col min="14594" max="14594" width="16.42578125" style="2" customWidth="1"/>
    <col min="14595" max="14595" width="15.42578125" style="2" customWidth="1"/>
    <col min="14596" max="14596" width="13.28515625" style="2" customWidth="1"/>
    <col min="14597" max="14597" width="22.85546875" style="2" customWidth="1"/>
    <col min="14598" max="14598" width="14.140625" style="2" customWidth="1"/>
    <col min="14599" max="14599" width="11.42578125" style="2"/>
    <col min="14600" max="14600" width="17.42578125" style="2" customWidth="1"/>
    <col min="14601" max="14848" width="11.42578125" style="2"/>
    <col min="14849" max="14849" width="24.42578125" style="2" customWidth="1"/>
    <col min="14850" max="14850" width="16.42578125" style="2" customWidth="1"/>
    <col min="14851" max="14851" width="15.42578125" style="2" customWidth="1"/>
    <col min="14852" max="14852" width="13.28515625" style="2" customWidth="1"/>
    <col min="14853" max="14853" width="22.85546875" style="2" customWidth="1"/>
    <col min="14854" max="14854" width="14.140625" style="2" customWidth="1"/>
    <col min="14855" max="14855" width="11.42578125" style="2"/>
    <col min="14856" max="14856" width="17.42578125" style="2" customWidth="1"/>
    <col min="14857" max="15104" width="11.42578125" style="2"/>
    <col min="15105" max="15105" width="24.42578125" style="2" customWidth="1"/>
    <col min="15106" max="15106" width="16.42578125" style="2" customWidth="1"/>
    <col min="15107" max="15107" width="15.42578125" style="2" customWidth="1"/>
    <col min="15108" max="15108" width="13.28515625" style="2" customWidth="1"/>
    <col min="15109" max="15109" width="22.85546875" style="2" customWidth="1"/>
    <col min="15110" max="15110" width="14.140625" style="2" customWidth="1"/>
    <col min="15111" max="15111" width="11.42578125" style="2"/>
    <col min="15112" max="15112" width="17.42578125" style="2" customWidth="1"/>
    <col min="15113" max="15360" width="11.42578125" style="2"/>
    <col min="15361" max="15361" width="24.42578125" style="2" customWidth="1"/>
    <col min="15362" max="15362" width="16.42578125" style="2" customWidth="1"/>
    <col min="15363" max="15363" width="15.42578125" style="2" customWidth="1"/>
    <col min="15364" max="15364" width="13.28515625" style="2" customWidth="1"/>
    <col min="15365" max="15365" width="22.85546875" style="2" customWidth="1"/>
    <col min="15366" max="15366" width="14.140625" style="2" customWidth="1"/>
    <col min="15367" max="15367" width="11.42578125" style="2"/>
    <col min="15368" max="15368" width="17.42578125" style="2" customWidth="1"/>
    <col min="15369" max="15616" width="11.42578125" style="2"/>
    <col min="15617" max="15617" width="24.42578125" style="2" customWidth="1"/>
    <col min="15618" max="15618" width="16.42578125" style="2" customWidth="1"/>
    <col min="15619" max="15619" width="15.42578125" style="2" customWidth="1"/>
    <col min="15620" max="15620" width="13.28515625" style="2" customWidth="1"/>
    <col min="15621" max="15621" width="22.85546875" style="2" customWidth="1"/>
    <col min="15622" max="15622" width="14.140625" style="2" customWidth="1"/>
    <col min="15623" max="15623" width="11.42578125" style="2"/>
    <col min="15624" max="15624" width="17.42578125" style="2" customWidth="1"/>
    <col min="15625" max="15872" width="11.42578125" style="2"/>
    <col min="15873" max="15873" width="24.42578125" style="2" customWidth="1"/>
    <col min="15874" max="15874" width="16.42578125" style="2" customWidth="1"/>
    <col min="15875" max="15875" width="15.42578125" style="2" customWidth="1"/>
    <col min="15876" max="15876" width="13.28515625" style="2" customWidth="1"/>
    <col min="15877" max="15877" width="22.85546875" style="2" customWidth="1"/>
    <col min="15878" max="15878" width="14.140625" style="2" customWidth="1"/>
    <col min="15879" max="15879" width="11.42578125" style="2"/>
    <col min="15880" max="15880" width="17.42578125" style="2" customWidth="1"/>
    <col min="15881" max="16128" width="11.42578125" style="2"/>
    <col min="16129" max="16129" width="24.42578125" style="2" customWidth="1"/>
    <col min="16130" max="16130" width="16.42578125" style="2" customWidth="1"/>
    <col min="16131" max="16131" width="15.42578125" style="2" customWidth="1"/>
    <col min="16132" max="16132" width="13.28515625" style="2" customWidth="1"/>
    <col min="16133" max="16133" width="22.85546875" style="2" customWidth="1"/>
    <col min="16134" max="16134" width="14.140625" style="2" customWidth="1"/>
    <col min="16135" max="16135" width="11.42578125" style="2"/>
    <col min="16136" max="16136" width="17.42578125" style="2" customWidth="1"/>
    <col min="16137" max="16384" width="11.42578125" style="2"/>
  </cols>
  <sheetData>
    <row r="1" spans="1:15" ht="6.75" customHeight="1" thickBot="1" x14ac:dyDescent="0.25"/>
    <row r="2" spans="1:15" ht="16.5" thickBot="1" x14ac:dyDescent="0.25">
      <c r="A2" s="34" t="s">
        <v>25</v>
      </c>
      <c r="B2" s="21"/>
      <c r="C2" s="21"/>
      <c r="D2" s="21"/>
      <c r="E2" s="21"/>
      <c r="F2" s="21"/>
      <c r="G2" s="21"/>
      <c r="H2" s="21"/>
      <c r="I2" s="22"/>
    </row>
    <row r="3" spans="1:15" ht="5.25" customHeight="1" x14ac:dyDescent="0.2"/>
    <row r="4" spans="1:15" ht="15" x14ac:dyDescent="0.25">
      <c r="A4" s="1" t="s">
        <v>47</v>
      </c>
    </row>
    <row r="5" spans="1:15" ht="15" x14ac:dyDescent="0.25">
      <c r="A5" s="3" t="s">
        <v>48</v>
      </c>
    </row>
    <row r="6" spans="1:15" ht="25.5" x14ac:dyDescent="0.2">
      <c r="A6" s="105" t="s">
        <v>40</v>
      </c>
      <c r="B6" s="40" t="s">
        <v>21</v>
      </c>
      <c r="F6" s="41" t="s">
        <v>0</v>
      </c>
      <c r="G6" s="43" t="s">
        <v>1</v>
      </c>
    </row>
    <row r="7" spans="1:15" x14ac:dyDescent="0.2">
      <c r="A7" s="2">
        <v>1</v>
      </c>
      <c r="B7" s="4">
        <v>6954</v>
      </c>
      <c r="F7" s="42">
        <v>1</v>
      </c>
      <c r="G7" s="44">
        <v>8</v>
      </c>
      <c r="K7" s="2">
        <v>1</v>
      </c>
      <c r="L7" s="2">
        <v>6954</v>
      </c>
      <c r="M7" s="108">
        <v>245958</v>
      </c>
      <c r="N7" s="2">
        <v>95</v>
      </c>
      <c r="O7" s="2">
        <v>255</v>
      </c>
    </row>
    <row r="8" spans="1:15" x14ac:dyDescent="0.2">
      <c r="A8" s="2">
        <v>2</v>
      </c>
      <c r="B8" s="4">
        <v>5507</v>
      </c>
      <c r="F8" s="23"/>
      <c r="G8" s="24" t="s">
        <v>10</v>
      </c>
      <c r="H8" s="25">
        <f>G7*F7</f>
        <v>8</v>
      </c>
      <c r="I8" s="26" t="str">
        <f>G6</f>
        <v>meses</v>
      </c>
      <c r="K8" s="2">
        <v>2</v>
      </c>
      <c r="L8" s="2">
        <v>5507</v>
      </c>
      <c r="M8" s="108">
        <v>245072</v>
      </c>
      <c r="N8" s="2">
        <v>95</v>
      </c>
      <c r="O8" s="2">
        <v>255</v>
      </c>
    </row>
    <row r="9" spans="1:15" x14ac:dyDescent="0.2">
      <c r="A9" s="2">
        <v>3</v>
      </c>
      <c r="B9" s="4">
        <v>4639</v>
      </c>
      <c r="K9" s="2">
        <v>3</v>
      </c>
      <c r="L9" s="2">
        <v>4639</v>
      </c>
      <c r="M9" s="108">
        <v>245690</v>
      </c>
      <c r="N9" s="2">
        <v>95</v>
      </c>
      <c r="O9" s="2">
        <v>255</v>
      </c>
    </row>
    <row r="10" spans="1:15" ht="38.25" x14ac:dyDescent="0.2">
      <c r="D10" s="39" t="s">
        <v>21</v>
      </c>
      <c r="E10" s="35" t="s">
        <v>24</v>
      </c>
      <c r="F10" s="7"/>
      <c r="H10" s="35" t="s">
        <v>27</v>
      </c>
      <c r="I10" s="7"/>
    </row>
    <row r="11" spans="1:15" x14ac:dyDescent="0.2">
      <c r="C11" s="5" t="s">
        <v>11</v>
      </c>
      <c r="D11" s="6">
        <f>B7</f>
        <v>6954</v>
      </c>
      <c r="E11" s="27">
        <f>H8</f>
        <v>8</v>
      </c>
      <c r="F11" s="7" t="str">
        <f>G6</f>
        <v>meses</v>
      </c>
      <c r="H11" s="8">
        <f>G7-E11</f>
        <v>0</v>
      </c>
      <c r="I11" s="6" t="str">
        <f>G6</f>
        <v>meses</v>
      </c>
    </row>
    <row r="12" spans="1:15" x14ac:dyDescent="0.2">
      <c r="C12" s="36" t="s">
        <v>67</v>
      </c>
      <c r="D12" s="6">
        <f>B8</f>
        <v>5507</v>
      </c>
      <c r="E12" s="9">
        <f>D12*E11/D11</f>
        <v>6.3353465631291339</v>
      </c>
      <c r="F12" s="7" t="str">
        <f>G6</f>
        <v>meses</v>
      </c>
      <c r="H12" s="8">
        <f>G7-E12</f>
        <v>1.6646534368708661</v>
      </c>
      <c r="I12" s="6" t="str">
        <f>G6</f>
        <v>meses</v>
      </c>
    </row>
    <row r="13" spans="1:15" x14ac:dyDescent="0.2">
      <c r="C13" s="36" t="s">
        <v>68</v>
      </c>
      <c r="D13" s="6">
        <f>B9</f>
        <v>4639</v>
      </c>
      <c r="E13" s="9">
        <f>D13*E11/D11</f>
        <v>5.3367845844118493</v>
      </c>
      <c r="F13" s="7" t="str">
        <f>G6</f>
        <v>meses</v>
      </c>
      <c r="H13" s="8">
        <f>G7-E13</f>
        <v>2.6632154155881507</v>
      </c>
      <c r="I13" s="8" t="str">
        <f>G6</f>
        <v>meses</v>
      </c>
    </row>
    <row r="14" spans="1:15" x14ac:dyDescent="0.2">
      <c r="I14" s="10"/>
    </row>
    <row r="15" spans="1:15" x14ac:dyDescent="0.2">
      <c r="E15" s="11" t="s">
        <v>2</v>
      </c>
      <c r="F15" s="38">
        <f>E12-E13</f>
        <v>0.99856197871728458</v>
      </c>
      <c r="G15" s="12" t="str">
        <f>F12</f>
        <v>meses</v>
      </c>
      <c r="H15" s="12" t="s">
        <v>3</v>
      </c>
      <c r="I15" s="13">
        <f>H8</f>
        <v>8</v>
      </c>
      <c r="J15" s="14" t="str">
        <f>G6</f>
        <v>meses</v>
      </c>
    </row>
    <row r="16" spans="1:15" x14ac:dyDescent="0.2">
      <c r="E16" s="15"/>
      <c r="F16" s="75">
        <f>F15*(365.25/12)</f>
        <v>30.39373022720735</v>
      </c>
      <c r="G16" s="28" t="s">
        <v>4</v>
      </c>
      <c r="H16" s="16" t="s">
        <v>5</v>
      </c>
      <c r="I16" s="17">
        <f>H8</f>
        <v>8</v>
      </c>
      <c r="J16" s="18" t="str">
        <f>G6</f>
        <v>meses</v>
      </c>
    </row>
    <row r="17" spans="1:11" ht="13.5" thickBot="1" x14ac:dyDescent="0.25"/>
    <row r="18" spans="1:11" ht="21.75" customHeight="1" thickBot="1" x14ac:dyDescent="0.25">
      <c r="A18" s="157" t="s">
        <v>71</v>
      </c>
      <c r="B18" s="158"/>
      <c r="C18" s="158"/>
      <c r="D18" s="158"/>
      <c r="E18" s="159"/>
      <c r="F18" s="78"/>
      <c r="G18" s="160" t="s">
        <v>41</v>
      </c>
      <c r="H18" s="161"/>
      <c r="I18" s="162"/>
      <c r="J18" s="78"/>
    </row>
    <row r="19" spans="1:11" ht="44.25" customHeight="1" x14ac:dyDescent="0.2">
      <c r="A19" s="29"/>
      <c r="B19" s="60" t="str">
        <f>C12</f>
        <v>Terapia Doble: Cetuximab + Encorafenib, n= 220</v>
      </c>
      <c r="C19" s="60" t="str">
        <f>C13</f>
        <v>Control: Cetuximab + Irinotecan o FOLFIRI, n= 221</v>
      </c>
      <c r="D19" s="71"/>
      <c r="E19" s="71"/>
      <c r="F19" s="78"/>
      <c r="G19" s="70" t="str">
        <f>C12</f>
        <v>Terapia Doble: Cetuximab + Encorafenib, n= 220</v>
      </c>
      <c r="H19" s="70" t="str">
        <f>C13</f>
        <v>Control: Cetuximab + Irinotecan o FOLFIRI, n= 221</v>
      </c>
      <c r="I19" s="71"/>
      <c r="J19" s="71"/>
      <c r="K19" s="19"/>
    </row>
    <row r="20" spans="1:11" ht="25.5" x14ac:dyDescent="0.2">
      <c r="A20" s="30" t="s">
        <v>12</v>
      </c>
      <c r="B20" s="59" t="s">
        <v>13</v>
      </c>
      <c r="C20" s="132" t="s">
        <v>14</v>
      </c>
      <c r="D20" s="59" t="s">
        <v>15</v>
      </c>
      <c r="E20" s="59" t="s">
        <v>8</v>
      </c>
      <c r="F20" s="78"/>
      <c r="G20" s="59" t="s">
        <v>42</v>
      </c>
      <c r="H20" s="59" t="s">
        <v>42</v>
      </c>
      <c r="I20" s="59" t="s">
        <v>43</v>
      </c>
      <c r="J20" s="78"/>
    </row>
    <row r="21" spans="1:11" x14ac:dyDescent="0.2">
      <c r="A21" s="31" t="str">
        <f>CONCATENATE(G7," ",G6)</f>
        <v>8 meses</v>
      </c>
      <c r="B21" s="70" t="str">
        <f>F12</f>
        <v>meses</v>
      </c>
      <c r="C21" s="133" t="str">
        <f>F12</f>
        <v>meses</v>
      </c>
      <c r="D21" s="70" t="str">
        <f>G15</f>
        <v>meses</v>
      </c>
      <c r="E21" s="70" t="str">
        <f>G16</f>
        <v>días</v>
      </c>
      <c r="F21" s="78"/>
      <c r="G21" s="70" t="s">
        <v>1</v>
      </c>
      <c r="H21" s="70" t="s">
        <v>1</v>
      </c>
      <c r="I21" s="70" t="s">
        <v>1</v>
      </c>
      <c r="J21" s="78"/>
    </row>
    <row r="22" spans="1:11" s="33" customFormat="1" ht="5.25" customHeight="1" x14ac:dyDescent="0.2">
      <c r="A22" s="32"/>
      <c r="B22" s="71"/>
      <c r="C22" s="71"/>
      <c r="D22" s="71"/>
      <c r="E22" s="71"/>
      <c r="F22" s="78"/>
      <c r="G22" s="71"/>
      <c r="H22" s="32"/>
      <c r="I22" s="32"/>
      <c r="J22" s="134"/>
    </row>
    <row r="23" spans="1:11" ht="16.5" customHeight="1" x14ac:dyDescent="0.2">
      <c r="A23" s="135" t="str">
        <f>A6</f>
        <v>Suervivencia global</v>
      </c>
      <c r="B23" s="72">
        <f>E12</f>
        <v>6.3353465631291339</v>
      </c>
      <c r="C23" s="72">
        <f>E13</f>
        <v>5.3367845844118493</v>
      </c>
      <c r="D23" s="72">
        <f>F15</f>
        <v>0.99856197871728458</v>
      </c>
      <c r="E23" s="72">
        <f>F16</f>
        <v>30.39373022720735</v>
      </c>
      <c r="F23" s="78"/>
      <c r="G23" s="72">
        <v>8.4</v>
      </c>
      <c r="H23" s="73">
        <v>5.4</v>
      </c>
      <c r="I23" s="79">
        <f>G23-H23</f>
        <v>3</v>
      </c>
      <c r="J23" s="78"/>
    </row>
    <row r="24" spans="1:11" ht="3.75" customHeight="1" x14ac:dyDescent="0.2">
      <c r="A24" s="136"/>
      <c r="B24" s="137"/>
      <c r="C24" s="137"/>
      <c r="D24" s="137"/>
      <c r="E24" s="78"/>
      <c r="F24" s="78"/>
      <c r="G24" s="78"/>
      <c r="H24" s="78"/>
      <c r="I24" s="78"/>
      <c r="J24" s="78"/>
    </row>
    <row r="25" spans="1:11" ht="13.5" customHeight="1" x14ac:dyDescent="0.2">
      <c r="A25" s="163" t="s">
        <v>26</v>
      </c>
      <c r="B25" s="164"/>
      <c r="C25" s="164"/>
      <c r="D25" s="164"/>
      <c r="E25" s="165"/>
      <c r="F25" s="78"/>
      <c r="G25" s="78"/>
      <c r="H25" s="78"/>
      <c r="I25" s="78"/>
      <c r="J25" s="78"/>
    </row>
    <row r="26" spans="1:11" x14ac:dyDescent="0.2">
      <c r="A26" s="78"/>
      <c r="B26" s="78"/>
      <c r="C26" s="78"/>
      <c r="D26" s="78"/>
      <c r="E26" s="78"/>
      <c r="F26" s="78"/>
      <c r="G26" s="78"/>
      <c r="H26" s="138" t="str">
        <f>F11</f>
        <v>meses</v>
      </c>
      <c r="I26" s="78"/>
      <c r="J26" s="138" t="s">
        <v>4</v>
      </c>
    </row>
    <row r="27" spans="1:11" x14ac:dyDescent="0.2">
      <c r="A27" s="78"/>
      <c r="B27" s="78"/>
      <c r="C27" s="78"/>
      <c r="D27" s="78"/>
      <c r="E27" s="78"/>
      <c r="F27" s="78"/>
      <c r="G27" s="139" t="s">
        <v>18</v>
      </c>
      <c r="H27" s="154">
        <f>G7-H28-H29</f>
        <v>1.6646534368708661</v>
      </c>
      <c r="I27" s="141">
        <f>H27/H30</f>
        <v>0.20808167960885826</v>
      </c>
      <c r="J27" s="142">
        <f>H27*365.25/12</f>
        <v>50.667888984756985</v>
      </c>
    </row>
    <row r="28" spans="1:11" x14ac:dyDescent="0.2">
      <c r="A28" s="78"/>
      <c r="B28" s="78"/>
      <c r="C28" s="78"/>
      <c r="D28" s="78"/>
      <c r="E28" s="78"/>
      <c r="F28" s="155"/>
      <c r="G28" s="143" t="s">
        <v>16</v>
      </c>
      <c r="H28" s="156">
        <f>D23</f>
        <v>0.99856197871728458</v>
      </c>
      <c r="I28" s="145">
        <f>H28/H30</f>
        <v>0.12482024733966057</v>
      </c>
      <c r="J28" s="146">
        <f>H28*365.25/12</f>
        <v>30.393730227207346</v>
      </c>
    </row>
    <row r="29" spans="1:11" x14ac:dyDescent="0.2">
      <c r="A29" s="78"/>
      <c r="B29" s="78"/>
      <c r="C29" s="78"/>
      <c r="D29" s="78"/>
      <c r="E29" s="78"/>
      <c r="F29" s="147"/>
      <c r="G29" s="148" t="s">
        <v>17</v>
      </c>
      <c r="H29" s="149">
        <f>C23</f>
        <v>5.3367845844118493</v>
      </c>
      <c r="I29" s="150">
        <f>H29/H30</f>
        <v>0.66709807305148117</v>
      </c>
      <c r="J29" s="151">
        <f>H29*365.25/12</f>
        <v>162.43838078803566</v>
      </c>
    </row>
    <row r="30" spans="1:11" x14ac:dyDescent="0.2">
      <c r="A30" s="78"/>
      <c r="B30" s="78"/>
      <c r="C30" s="78"/>
      <c r="D30" s="78"/>
      <c r="E30" s="78"/>
      <c r="F30" s="138"/>
      <c r="G30" s="138"/>
      <c r="H30" s="152">
        <f>SUM(H27:H29)</f>
        <v>8</v>
      </c>
      <c r="I30" s="78"/>
      <c r="J30" s="153">
        <f>H30*365.25/12</f>
        <v>243.5</v>
      </c>
    </row>
    <row r="31" spans="1:11" x14ac:dyDescent="0.2">
      <c r="A31" s="78"/>
      <c r="B31" s="78"/>
      <c r="C31" s="78"/>
      <c r="D31" s="78"/>
      <c r="E31" s="78"/>
      <c r="F31" s="78"/>
      <c r="G31" s="78"/>
      <c r="H31" s="78"/>
      <c r="I31" s="78"/>
      <c r="J31" s="78"/>
    </row>
    <row r="32" spans="1:11" x14ac:dyDescent="0.2">
      <c r="A32" s="78"/>
      <c r="B32" s="78"/>
      <c r="C32" s="78"/>
      <c r="D32" s="78"/>
      <c r="E32" s="78"/>
      <c r="F32" s="78"/>
      <c r="G32" s="78"/>
      <c r="H32" s="78"/>
      <c r="I32" s="78"/>
      <c r="J32" s="78"/>
    </row>
    <row r="33" spans="1:10" x14ac:dyDescent="0.2">
      <c r="A33" s="78"/>
      <c r="B33" s="78"/>
      <c r="C33" s="78"/>
      <c r="D33" s="78"/>
      <c r="E33" s="78"/>
      <c r="F33" s="78"/>
      <c r="G33" s="78"/>
      <c r="H33" s="78"/>
      <c r="I33" s="78"/>
      <c r="J33" s="78"/>
    </row>
    <row r="34" spans="1:10" x14ac:dyDescent="0.2">
      <c r="A34" s="78"/>
      <c r="B34" s="78"/>
      <c r="C34" s="78"/>
      <c r="D34" s="78"/>
      <c r="E34" s="78"/>
      <c r="F34" s="78"/>
      <c r="G34" s="78"/>
      <c r="H34" s="78"/>
      <c r="I34" s="78"/>
      <c r="J34" s="78"/>
    </row>
    <row r="35" spans="1:10" x14ac:dyDescent="0.2">
      <c r="A35" s="78"/>
      <c r="B35" s="78"/>
      <c r="C35" s="78"/>
      <c r="D35" s="78"/>
      <c r="E35" s="78"/>
      <c r="F35" s="78"/>
      <c r="G35" s="78"/>
      <c r="H35" s="78"/>
      <c r="I35" s="78"/>
      <c r="J35" s="78"/>
    </row>
    <row r="36" spans="1:10" x14ac:dyDescent="0.2">
      <c r="A36" s="78"/>
      <c r="B36" s="78"/>
      <c r="C36" s="78"/>
      <c r="D36" s="78"/>
      <c r="E36" s="78"/>
      <c r="F36" s="78"/>
      <c r="G36" s="78"/>
      <c r="H36" s="78"/>
      <c r="I36" s="78"/>
      <c r="J36" s="78"/>
    </row>
    <row r="37" spans="1:10" x14ac:dyDescent="0.2">
      <c r="A37" s="78"/>
      <c r="B37" s="78"/>
      <c r="C37" s="78"/>
      <c r="D37" s="78"/>
      <c r="E37" s="78"/>
      <c r="F37" s="78"/>
      <c r="G37" s="78"/>
      <c r="H37" s="78"/>
      <c r="I37" s="78"/>
      <c r="J37" s="78"/>
    </row>
    <row r="38" spans="1:10" x14ac:dyDescent="0.2">
      <c r="A38" s="78"/>
      <c r="B38" s="78"/>
      <c r="C38" s="78"/>
      <c r="D38" s="78"/>
      <c r="E38" s="78"/>
      <c r="F38" s="78"/>
      <c r="G38" s="78"/>
      <c r="H38" s="78"/>
      <c r="I38" s="78"/>
      <c r="J38" s="78"/>
    </row>
    <row r="39" spans="1:10" x14ac:dyDescent="0.2">
      <c r="A39" s="78"/>
      <c r="B39" s="78"/>
      <c r="C39" s="78"/>
      <c r="D39" s="78"/>
      <c r="E39" s="78"/>
      <c r="F39" s="78"/>
      <c r="G39" s="78"/>
      <c r="H39" s="78"/>
      <c r="I39" s="78"/>
      <c r="J39" s="78"/>
    </row>
    <row r="40" spans="1:10" x14ac:dyDescent="0.2">
      <c r="A40" s="78"/>
      <c r="B40" s="78"/>
      <c r="C40" s="78"/>
      <c r="D40" s="78"/>
      <c r="E40" s="78"/>
      <c r="F40" s="78"/>
      <c r="G40" s="78"/>
      <c r="H40" s="78"/>
      <c r="I40" s="78"/>
      <c r="J40" s="78"/>
    </row>
    <row r="41" spans="1:10" x14ac:dyDescent="0.2">
      <c r="A41" s="78"/>
      <c r="B41" s="78"/>
      <c r="C41" s="78"/>
      <c r="D41" s="78"/>
      <c r="E41" s="78"/>
      <c r="F41" s="78"/>
      <c r="G41" s="78"/>
      <c r="H41" s="78"/>
      <c r="I41" s="78"/>
      <c r="J41" s="78"/>
    </row>
    <row r="42" spans="1:10" x14ac:dyDescent="0.2">
      <c r="A42" s="78"/>
      <c r="B42" s="78"/>
      <c r="C42" s="78"/>
      <c r="D42" s="78"/>
      <c r="E42" s="78"/>
      <c r="F42" s="78"/>
      <c r="G42" s="78"/>
      <c r="H42" s="78"/>
      <c r="I42" s="78"/>
      <c r="J42" s="78"/>
    </row>
    <row r="43" spans="1:10" x14ac:dyDescent="0.2">
      <c r="A43" s="78"/>
      <c r="B43" s="78"/>
      <c r="C43" s="78"/>
      <c r="D43" s="78"/>
      <c r="E43" s="78"/>
      <c r="F43" s="78"/>
      <c r="G43" s="78"/>
      <c r="H43" s="78"/>
      <c r="I43" s="78"/>
      <c r="J43" s="78"/>
    </row>
    <row r="44" spans="1:10" x14ac:dyDescent="0.2">
      <c r="A44" s="78"/>
      <c r="B44" s="78"/>
      <c r="C44" s="78"/>
      <c r="D44" s="78"/>
      <c r="E44" s="78"/>
      <c r="F44" s="78"/>
      <c r="G44" s="78"/>
      <c r="H44" s="78"/>
      <c r="I44" s="78"/>
      <c r="J44" s="78"/>
    </row>
    <row r="45" spans="1:10" x14ac:dyDescent="0.2">
      <c r="A45" s="78"/>
      <c r="B45" s="78"/>
      <c r="C45" s="78"/>
      <c r="D45" s="78"/>
      <c r="E45" s="78"/>
      <c r="F45" s="78"/>
      <c r="G45" s="78"/>
      <c r="H45" s="78"/>
      <c r="I45" s="78"/>
      <c r="J45" s="78"/>
    </row>
    <row r="46" spans="1:10" x14ac:dyDescent="0.2">
      <c r="A46" s="78"/>
      <c r="B46" s="78"/>
      <c r="C46" s="78"/>
      <c r="D46" s="78"/>
      <c r="E46" s="78"/>
      <c r="F46" s="78"/>
      <c r="G46" s="78"/>
      <c r="H46" s="78"/>
      <c r="I46" s="78"/>
      <c r="J46" s="78"/>
    </row>
    <row r="47" spans="1:10" x14ac:dyDescent="0.2">
      <c r="A47" s="78"/>
      <c r="B47" s="78"/>
      <c r="C47" s="78"/>
      <c r="D47" s="78"/>
      <c r="E47" s="78"/>
      <c r="F47" s="78"/>
      <c r="G47" s="78"/>
      <c r="H47" s="78"/>
      <c r="I47" s="78"/>
      <c r="J47" s="78"/>
    </row>
    <row r="48" spans="1:10" x14ac:dyDescent="0.2">
      <c r="A48" s="78"/>
      <c r="B48" s="78"/>
      <c r="C48" s="78"/>
      <c r="D48" s="78"/>
      <c r="E48" s="78"/>
      <c r="F48" s="78"/>
      <c r="G48" s="78"/>
      <c r="H48" s="78"/>
      <c r="I48" s="78"/>
      <c r="J48" s="78"/>
    </row>
    <row r="49" spans="1:10" x14ac:dyDescent="0.2">
      <c r="A49" s="78"/>
      <c r="B49" s="78"/>
      <c r="C49" s="78"/>
      <c r="D49" s="78"/>
      <c r="E49" s="78"/>
      <c r="F49" s="78"/>
      <c r="G49" s="78"/>
      <c r="H49" s="78"/>
      <c r="I49" s="78"/>
      <c r="J49" s="78"/>
    </row>
    <row r="50" spans="1:10" x14ac:dyDescent="0.2">
      <c r="A50" s="78"/>
      <c r="B50" s="78"/>
      <c r="C50" s="78"/>
      <c r="D50" s="78"/>
      <c r="E50" s="78"/>
      <c r="F50" s="78"/>
      <c r="G50" s="78"/>
      <c r="H50" s="78"/>
      <c r="I50" s="78"/>
      <c r="J50" s="78"/>
    </row>
    <row r="51" spans="1:10" x14ac:dyDescent="0.2">
      <c r="A51" s="78"/>
      <c r="B51" s="78"/>
      <c r="C51" s="78"/>
      <c r="D51" s="78"/>
      <c r="E51" s="78"/>
      <c r="F51" s="78"/>
      <c r="G51" s="78"/>
      <c r="H51" s="78"/>
      <c r="I51" s="78"/>
      <c r="J51" s="78"/>
    </row>
    <row r="52" spans="1:10" x14ac:dyDescent="0.2">
      <c r="A52" s="78"/>
      <c r="B52" s="78"/>
      <c r="C52" s="78"/>
      <c r="D52" s="78"/>
      <c r="E52" s="78"/>
      <c r="F52" s="78"/>
      <c r="G52" s="78"/>
      <c r="H52" s="78"/>
      <c r="I52" s="78"/>
      <c r="J52" s="78"/>
    </row>
    <row r="53" spans="1:10" x14ac:dyDescent="0.2">
      <c r="A53" s="78"/>
      <c r="B53" s="78"/>
      <c r="C53" s="78"/>
      <c r="D53" s="78"/>
      <c r="E53" s="78"/>
      <c r="F53" s="78"/>
      <c r="G53" s="78"/>
      <c r="H53" s="78"/>
      <c r="I53" s="78"/>
      <c r="J53" s="78"/>
    </row>
    <row r="54" spans="1:10" x14ac:dyDescent="0.2">
      <c r="A54" s="78"/>
      <c r="B54" s="78"/>
      <c r="C54" s="78"/>
      <c r="D54" s="78"/>
      <c r="E54" s="78"/>
      <c r="F54" s="78"/>
      <c r="G54" s="78"/>
      <c r="H54" s="78"/>
      <c r="I54" s="78"/>
      <c r="J54" s="78"/>
    </row>
  </sheetData>
  <mergeCells count="3">
    <mergeCell ref="A18:E18"/>
    <mergeCell ref="G18:I18"/>
    <mergeCell ref="A25:E2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zoomScaleNormal="100" workbookViewId="0"/>
  </sheetViews>
  <sheetFormatPr baseColWidth="10" defaultRowHeight="12.75" x14ac:dyDescent="0.2"/>
  <cols>
    <col min="1" max="1" width="24.42578125" style="2" customWidth="1"/>
    <col min="2" max="2" width="16.42578125" style="2" customWidth="1"/>
    <col min="3" max="3" width="16" style="2" customWidth="1"/>
    <col min="4" max="4" width="14" style="2" customWidth="1"/>
    <col min="5" max="5" width="22.85546875" style="2" customWidth="1"/>
    <col min="6" max="6" width="14.140625" style="2" customWidth="1"/>
    <col min="7" max="7" width="16" style="2" customWidth="1"/>
    <col min="8" max="8" width="16.42578125" style="2" customWidth="1"/>
    <col min="9" max="9" width="15.28515625" style="2" customWidth="1"/>
    <col min="10" max="256" width="11.42578125" style="2"/>
    <col min="257" max="257" width="24.42578125" style="2" customWidth="1"/>
    <col min="258" max="258" width="16.42578125" style="2" customWidth="1"/>
    <col min="259" max="259" width="15.42578125" style="2" customWidth="1"/>
    <col min="260" max="260" width="13.28515625" style="2" customWidth="1"/>
    <col min="261" max="261" width="22.85546875" style="2" customWidth="1"/>
    <col min="262" max="262" width="14.140625" style="2" customWidth="1"/>
    <col min="263" max="263" width="11.42578125" style="2"/>
    <col min="264" max="264" width="17.42578125" style="2" customWidth="1"/>
    <col min="265" max="512" width="11.42578125" style="2"/>
    <col min="513" max="513" width="24.42578125" style="2" customWidth="1"/>
    <col min="514" max="514" width="16.42578125" style="2" customWidth="1"/>
    <col min="515" max="515" width="15.42578125" style="2" customWidth="1"/>
    <col min="516" max="516" width="13.28515625" style="2" customWidth="1"/>
    <col min="517" max="517" width="22.85546875" style="2" customWidth="1"/>
    <col min="518" max="518" width="14.140625" style="2" customWidth="1"/>
    <col min="519" max="519" width="11.42578125" style="2"/>
    <col min="520" max="520" width="17.42578125" style="2" customWidth="1"/>
    <col min="521" max="768" width="11.42578125" style="2"/>
    <col min="769" max="769" width="24.42578125" style="2" customWidth="1"/>
    <col min="770" max="770" width="16.42578125" style="2" customWidth="1"/>
    <col min="771" max="771" width="15.42578125" style="2" customWidth="1"/>
    <col min="772" max="772" width="13.28515625" style="2" customWidth="1"/>
    <col min="773" max="773" width="22.85546875" style="2" customWidth="1"/>
    <col min="774" max="774" width="14.140625" style="2" customWidth="1"/>
    <col min="775" max="775" width="11.42578125" style="2"/>
    <col min="776" max="776" width="17.42578125" style="2" customWidth="1"/>
    <col min="777" max="1024" width="11.42578125" style="2"/>
    <col min="1025" max="1025" width="24.42578125" style="2" customWidth="1"/>
    <col min="1026" max="1026" width="16.42578125" style="2" customWidth="1"/>
    <col min="1027" max="1027" width="15.42578125" style="2" customWidth="1"/>
    <col min="1028" max="1028" width="13.28515625" style="2" customWidth="1"/>
    <col min="1029" max="1029" width="22.85546875" style="2" customWidth="1"/>
    <col min="1030" max="1030" width="14.140625" style="2" customWidth="1"/>
    <col min="1031" max="1031" width="11.42578125" style="2"/>
    <col min="1032" max="1032" width="17.42578125" style="2" customWidth="1"/>
    <col min="1033" max="1280" width="11.42578125" style="2"/>
    <col min="1281" max="1281" width="24.42578125" style="2" customWidth="1"/>
    <col min="1282" max="1282" width="16.42578125" style="2" customWidth="1"/>
    <col min="1283" max="1283" width="15.42578125" style="2" customWidth="1"/>
    <col min="1284" max="1284" width="13.28515625" style="2" customWidth="1"/>
    <col min="1285" max="1285" width="22.85546875" style="2" customWidth="1"/>
    <col min="1286" max="1286" width="14.140625" style="2" customWidth="1"/>
    <col min="1287" max="1287" width="11.42578125" style="2"/>
    <col min="1288" max="1288" width="17.42578125" style="2" customWidth="1"/>
    <col min="1289" max="1536" width="11.42578125" style="2"/>
    <col min="1537" max="1537" width="24.42578125" style="2" customWidth="1"/>
    <col min="1538" max="1538" width="16.42578125" style="2" customWidth="1"/>
    <col min="1539" max="1539" width="15.42578125" style="2" customWidth="1"/>
    <col min="1540" max="1540" width="13.28515625" style="2" customWidth="1"/>
    <col min="1541" max="1541" width="22.85546875" style="2" customWidth="1"/>
    <col min="1542" max="1542" width="14.140625" style="2" customWidth="1"/>
    <col min="1543" max="1543" width="11.42578125" style="2"/>
    <col min="1544" max="1544" width="17.42578125" style="2" customWidth="1"/>
    <col min="1545" max="1792" width="11.42578125" style="2"/>
    <col min="1793" max="1793" width="24.42578125" style="2" customWidth="1"/>
    <col min="1794" max="1794" width="16.42578125" style="2" customWidth="1"/>
    <col min="1795" max="1795" width="15.42578125" style="2" customWidth="1"/>
    <col min="1796" max="1796" width="13.28515625" style="2" customWidth="1"/>
    <col min="1797" max="1797" width="22.85546875" style="2" customWidth="1"/>
    <col min="1798" max="1798" width="14.140625" style="2" customWidth="1"/>
    <col min="1799" max="1799" width="11.42578125" style="2"/>
    <col min="1800" max="1800" width="17.42578125" style="2" customWidth="1"/>
    <col min="1801" max="2048" width="11.42578125" style="2"/>
    <col min="2049" max="2049" width="24.42578125" style="2" customWidth="1"/>
    <col min="2050" max="2050" width="16.42578125" style="2" customWidth="1"/>
    <col min="2051" max="2051" width="15.42578125" style="2" customWidth="1"/>
    <col min="2052" max="2052" width="13.28515625" style="2" customWidth="1"/>
    <col min="2053" max="2053" width="22.85546875" style="2" customWidth="1"/>
    <col min="2054" max="2054" width="14.140625" style="2" customWidth="1"/>
    <col min="2055" max="2055" width="11.42578125" style="2"/>
    <col min="2056" max="2056" width="17.42578125" style="2" customWidth="1"/>
    <col min="2057" max="2304" width="11.42578125" style="2"/>
    <col min="2305" max="2305" width="24.42578125" style="2" customWidth="1"/>
    <col min="2306" max="2306" width="16.42578125" style="2" customWidth="1"/>
    <col min="2307" max="2307" width="15.42578125" style="2" customWidth="1"/>
    <col min="2308" max="2308" width="13.28515625" style="2" customWidth="1"/>
    <col min="2309" max="2309" width="22.85546875" style="2" customWidth="1"/>
    <col min="2310" max="2310" width="14.140625" style="2" customWidth="1"/>
    <col min="2311" max="2311" width="11.42578125" style="2"/>
    <col min="2312" max="2312" width="17.42578125" style="2" customWidth="1"/>
    <col min="2313" max="2560" width="11.42578125" style="2"/>
    <col min="2561" max="2561" width="24.42578125" style="2" customWidth="1"/>
    <col min="2562" max="2562" width="16.42578125" style="2" customWidth="1"/>
    <col min="2563" max="2563" width="15.42578125" style="2" customWidth="1"/>
    <col min="2564" max="2564" width="13.28515625" style="2" customWidth="1"/>
    <col min="2565" max="2565" width="22.85546875" style="2" customWidth="1"/>
    <col min="2566" max="2566" width="14.140625" style="2" customWidth="1"/>
    <col min="2567" max="2567" width="11.42578125" style="2"/>
    <col min="2568" max="2568" width="17.42578125" style="2" customWidth="1"/>
    <col min="2569" max="2816" width="11.42578125" style="2"/>
    <col min="2817" max="2817" width="24.42578125" style="2" customWidth="1"/>
    <col min="2818" max="2818" width="16.42578125" style="2" customWidth="1"/>
    <col min="2819" max="2819" width="15.42578125" style="2" customWidth="1"/>
    <col min="2820" max="2820" width="13.28515625" style="2" customWidth="1"/>
    <col min="2821" max="2821" width="22.85546875" style="2" customWidth="1"/>
    <col min="2822" max="2822" width="14.140625" style="2" customWidth="1"/>
    <col min="2823" max="2823" width="11.42578125" style="2"/>
    <col min="2824" max="2824" width="17.42578125" style="2" customWidth="1"/>
    <col min="2825" max="3072" width="11.42578125" style="2"/>
    <col min="3073" max="3073" width="24.42578125" style="2" customWidth="1"/>
    <col min="3074" max="3074" width="16.42578125" style="2" customWidth="1"/>
    <col min="3075" max="3075" width="15.42578125" style="2" customWidth="1"/>
    <col min="3076" max="3076" width="13.28515625" style="2" customWidth="1"/>
    <col min="3077" max="3077" width="22.85546875" style="2" customWidth="1"/>
    <col min="3078" max="3078" width="14.140625" style="2" customWidth="1"/>
    <col min="3079" max="3079" width="11.42578125" style="2"/>
    <col min="3080" max="3080" width="17.42578125" style="2" customWidth="1"/>
    <col min="3081" max="3328" width="11.42578125" style="2"/>
    <col min="3329" max="3329" width="24.42578125" style="2" customWidth="1"/>
    <col min="3330" max="3330" width="16.42578125" style="2" customWidth="1"/>
    <col min="3331" max="3331" width="15.42578125" style="2" customWidth="1"/>
    <col min="3332" max="3332" width="13.28515625" style="2" customWidth="1"/>
    <col min="3333" max="3333" width="22.85546875" style="2" customWidth="1"/>
    <col min="3334" max="3334" width="14.140625" style="2" customWidth="1"/>
    <col min="3335" max="3335" width="11.42578125" style="2"/>
    <col min="3336" max="3336" width="17.42578125" style="2" customWidth="1"/>
    <col min="3337" max="3584" width="11.42578125" style="2"/>
    <col min="3585" max="3585" width="24.42578125" style="2" customWidth="1"/>
    <col min="3586" max="3586" width="16.42578125" style="2" customWidth="1"/>
    <col min="3587" max="3587" width="15.42578125" style="2" customWidth="1"/>
    <col min="3588" max="3588" width="13.28515625" style="2" customWidth="1"/>
    <col min="3589" max="3589" width="22.85546875" style="2" customWidth="1"/>
    <col min="3590" max="3590" width="14.140625" style="2" customWidth="1"/>
    <col min="3591" max="3591" width="11.42578125" style="2"/>
    <col min="3592" max="3592" width="17.42578125" style="2" customWidth="1"/>
    <col min="3593" max="3840" width="11.42578125" style="2"/>
    <col min="3841" max="3841" width="24.42578125" style="2" customWidth="1"/>
    <col min="3842" max="3842" width="16.42578125" style="2" customWidth="1"/>
    <col min="3843" max="3843" width="15.42578125" style="2" customWidth="1"/>
    <col min="3844" max="3844" width="13.28515625" style="2" customWidth="1"/>
    <col min="3845" max="3845" width="22.85546875" style="2" customWidth="1"/>
    <col min="3846" max="3846" width="14.140625" style="2" customWidth="1"/>
    <col min="3847" max="3847" width="11.42578125" style="2"/>
    <col min="3848" max="3848" width="17.42578125" style="2" customWidth="1"/>
    <col min="3849" max="4096" width="11.42578125" style="2"/>
    <col min="4097" max="4097" width="24.42578125" style="2" customWidth="1"/>
    <col min="4098" max="4098" width="16.42578125" style="2" customWidth="1"/>
    <col min="4099" max="4099" width="15.42578125" style="2" customWidth="1"/>
    <col min="4100" max="4100" width="13.28515625" style="2" customWidth="1"/>
    <col min="4101" max="4101" width="22.85546875" style="2" customWidth="1"/>
    <col min="4102" max="4102" width="14.140625" style="2" customWidth="1"/>
    <col min="4103" max="4103" width="11.42578125" style="2"/>
    <col min="4104" max="4104" width="17.42578125" style="2" customWidth="1"/>
    <col min="4105" max="4352" width="11.42578125" style="2"/>
    <col min="4353" max="4353" width="24.42578125" style="2" customWidth="1"/>
    <col min="4354" max="4354" width="16.42578125" style="2" customWidth="1"/>
    <col min="4355" max="4355" width="15.42578125" style="2" customWidth="1"/>
    <col min="4356" max="4356" width="13.28515625" style="2" customWidth="1"/>
    <col min="4357" max="4357" width="22.85546875" style="2" customWidth="1"/>
    <col min="4358" max="4358" width="14.140625" style="2" customWidth="1"/>
    <col min="4359" max="4359" width="11.42578125" style="2"/>
    <col min="4360" max="4360" width="17.42578125" style="2" customWidth="1"/>
    <col min="4361" max="4608" width="11.42578125" style="2"/>
    <col min="4609" max="4609" width="24.42578125" style="2" customWidth="1"/>
    <col min="4610" max="4610" width="16.42578125" style="2" customWidth="1"/>
    <col min="4611" max="4611" width="15.42578125" style="2" customWidth="1"/>
    <col min="4612" max="4612" width="13.28515625" style="2" customWidth="1"/>
    <col min="4613" max="4613" width="22.85546875" style="2" customWidth="1"/>
    <col min="4614" max="4614" width="14.140625" style="2" customWidth="1"/>
    <col min="4615" max="4615" width="11.42578125" style="2"/>
    <col min="4616" max="4616" width="17.42578125" style="2" customWidth="1"/>
    <col min="4617" max="4864" width="11.42578125" style="2"/>
    <col min="4865" max="4865" width="24.42578125" style="2" customWidth="1"/>
    <col min="4866" max="4866" width="16.42578125" style="2" customWidth="1"/>
    <col min="4867" max="4867" width="15.42578125" style="2" customWidth="1"/>
    <col min="4868" max="4868" width="13.28515625" style="2" customWidth="1"/>
    <col min="4869" max="4869" width="22.85546875" style="2" customWidth="1"/>
    <col min="4870" max="4870" width="14.140625" style="2" customWidth="1"/>
    <col min="4871" max="4871" width="11.42578125" style="2"/>
    <col min="4872" max="4872" width="17.42578125" style="2" customWidth="1"/>
    <col min="4873" max="5120" width="11.42578125" style="2"/>
    <col min="5121" max="5121" width="24.42578125" style="2" customWidth="1"/>
    <col min="5122" max="5122" width="16.42578125" style="2" customWidth="1"/>
    <col min="5123" max="5123" width="15.42578125" style="2" customWidth="1"/>
    <col min="5124" max="5124" width="13.28515625" style="2" customWidth="1"/>
    <col min="5125" max="5125" width="22.85546875" style="2" customWidth="1"/>
    <col min="5126" max="5126" width="14.140625" style="2" customWidth="1"/>
    <col min="5127" max="5127" width="11.42578125" style="2"/>
    <col min="5128" max="5128" width="17.42578125" style="2" customWidth="1"/>
    <col min="5129" max="5376" width="11.42578125" style="2"/>
    <col min="5377" max="5377" width="24.42578125" style="2" customWidth="1"/>
    <col min="5378" max="5378" width="16.42578125" style="2" customWidth="1"/>
    <col min="5379" max="5379" width="15.42578125" style="2" customWidth="1"/>
    <col min="5380" max="5380" width="13.28515625" style="2" customWidth="1"/>
    <col min="5381" max="5381" width="22.85546875" style="2" customWidth="1"/>
    <col min="5382" max="5382" width="14.140625" style="2" customWidth="1"/>
    <col min="5383" max="5383" width="11.42578125" style="2"/>
    <col min="5384" max="5384" width="17.42578125" style="2" customWidth="1"/>
    <col min="5385" max="5632" width="11.42578125" style="2"/>
    <col min="5633" max="5633" width="24.42578125" style="2" customWidth="1"/>
    <col min="5634" max="5634" width="16.42578125" style="2" customWidth="1"/>
    <col min="5635" max="5635" width="15.42578125" style="2" customWidth="1"/>
    <col min="5636" max="5636" width="13.28515625" style="2" customWidth="1"/>
    <col min="5637" max="5637" width="22.85546875" style="2" customWidth="1"/>
    <col min="5638" max="5638" width="14.140625" style="2" customWidth="1"/>
    <col min="5639" max="5639" width="11.42578125" style="2"/>
    <col min="5640" max="5640" width="17.42578125" style="2" customWidth="1"/>
    <col min="5641" max="5888" width="11.42578125" style="2"/>
    <col min="5889" max="5889" width="24.42578125" style="2" customWidth="1"/>
    <col min="5890" max="5890" width="16.42578125" style="2" customWidth="1"/>
    <col min="5891" max="5891" width="15.42578125" style="2" customWidth="1"/>
    <col min="5892" max="5892" width="13.28515625" style="2" customWidth="1"/>
    <col min="5893" max="5893" width="22.85546875" style="2" customWidth="1"/>
    <col min="5894" max="5894" width="14.140625" style="2" customWidth="1"/>
    <col min="5895" max="5895" width="11.42578125" style="2"/>
    <col min="5896" max="5896" width="17.42578125" style="2" customWidth="1"/>
    <col min="5897" max="6144" width="11.42578125" style="2"/>
    <col min="6145" max="6145" width="24.42578125" style="2" customWidth="1"/>
    <col min="6146" max="6146" width="16.42578125" style="2" customWidth="1"/>
    <col min="6147" max="6147" width="15.42578125" style="2" customWidth="1"/>
    <col min="6148" max="6148" width="13.28515625" style="2" customWidth="1"/>
    <col min="6149" max="6149" width="22.85546875" style="2" customWidth="1"/>
    <col min="6150" max="6150" width="14.140625" style="2" customWidth="1"/>
    <col min="6151" max="6151" width="11.42578125" style="2"/>
    <col min="6152" max="6152" width="17.42578125" style="2" customWidth="1"/>
    <col min="6153" max="6400" width="11.42578125" style="2"/>
    <col min="6401" max="6401" width="24.42578125" style="2" customWidth="1"/>
    <col min="6402" max="6402" width="16.42578125" style="2" customWidth="1"/>
    <col min="6403" max="6403" width="15.42578125" style="2" customWidth="1"/>
    <col min="6404" max="6404" width="13.28515625" style="2" customWidth="1"/>
    <col min="6405" max="6405" width="22.85546875" style="2" customWidth="1"/>
    <col min="6406" max="6406" width="14.140625" style="2" customWidth="1"/>
    <col min="6407" max="6407" width="11.42578125" style="2"/>
    <col min="6408" max="6408" width="17.42578125" style="2" customWidth="1"/>
    <col min="6409" max="6656" width="11.42578125" style="2"/>
    <col min="6657" max="6657" width="24.42578125" style="2" customWidth="1"/>
    <col min="6658" max="6658" width="16.42578125" style="2" customWidth="1"/>
    <col min="6659" max="6659" width="15.42578125" style="2" customWidth="1"/>
    <col min="6660" max="6660" width="13.28515625" style="2" customWidth="1"/>
    <col min="6661" max="6661" width="22.85546875" style="2" customWidth="1"/>
    <col min="6662" max="6662" width="14.140625" style="2" customWidth="1"/>
    <col min="6663" max="6663" width="11.42578125" style="2"/>
    <col min="6664" max="6664" width="17.42578125" style="2" customWidth="1"/>
    <col min="6665" max="6912" width="11.42578125" style="2"/>
    <col min="6913" max="6913" width="24.42578125" style="2" customWidth="1"/>
    <col min="6914" max="6914" width="16.42578125" style="2" customWidth="1"/>
    <col min="6915" max="6915" width="15.42578125" style="2" customWidth="1"/>
    <col min="6916" max="6916" width="13.28515625" style="2" customWidth="1"/>
    <col min="6917" max="6917" width="22.85546875" style="2" customWidth="1"/>
    <col min="6918" max="6918" width="14.140625" style="2" customWidth="1"/>
    <col min="6919" max="6919" width="11.42578125" style="2"/>
    <col min="6920" max="6920" width="17.42578125" style="2" customWidth="1"/>
    <col min="6921" max="7168" width="11.42578125" style="2"/>
    <col min="7169" max="7169" width="24.42578125" style="2" customWidth="1"/>
    <col min="7170" max="7170" width="16.42578125" style="2" customWidth="1"/>
    <col min="7171" max="7171" width="15.42578125" style="2" customWidth="1"/>
    <col min="7172" max="7172" width="13.28515625" style="2" customWidth="1"/>
    <col min="7173" max="7173" width="22.85546875" style="2" customWidth="1"/>
    <col min="7174" max="7174" width="14.140625" style="2" customWidth="1"/>
    <col min="7175" max="7175" width="11.42578125" style="2"/>
    <col min="7176" max="7176" width="17.42578125" style="2" customWidth="1"/>
    <col min="7177" max="7424" width="11.42578125" style="2"/>
    <col min="7425" max="7425" width="24.42578125" style="2" customWidth="1"/>
    <col min="7426" max="7426" width="16.42578125" style="2" customWidth="1"/>
    <col min="7427" max="7427" width="15.42578125" style="2" customWidth="1"/>
    <col min="7428" max="7428" width="13.28515625" style="2" customWidth="1"/>
    <col min="7429" max="7429" width="22.85546875" style="2" customWidth="1"/>
    <col min="7430" max="7430" width="14.140625" style="2" customWidth="1"/>
    <col min="7431" max="7431" width="11.42578125" style="2"/>
    <col min="7432" max="7432" width="17.42578125" style="2" customWidth="1"/>
    <col min="7433" max="7680" width="11.42578125" style="2"/>
    <col min="7681" max="7681" width="24.42578125" style="2" customWidth="1"/>
    <col min="7682" max="7682" width="16.42578125" style="2" customWidth="1"/>
    <col min="7683" max="7683" width="15.42578125" style="2" customWidth="1"/>
    <col min="7684" max="7684" width="13.28515625" style="2" customWidth="1"/>
    <col min="7685" max="7685" width="22.85546875" style="2" customWidth="1"/>
    <col min="7686" max="7686" width="14.140625" style="2" customWidth="1"/>
    <col min="7687" max="7687" width="11.42578125" style="2"/>
    <col min="7688" max="7688" width="17.42578125" style="2" customWidth="1"/>
    <col min="7689" max="7936" width="11.42578125" style="2"/>
    <col min="7937" max="7937" width="24.42578125" style="2" customWidth="1"/>
    <col min="7938" max="7938" width="16.42578125" style="2" customWidth="1"/>
    <col min="7939" max="7939" width="15.42578125" style="2" customWidth="1"/>
    <col min="7940" max="7940" width="13.28515625" style="2" customWidth="1"/>
    <col min="7941" max="7941" width="22.85546875" style="2" customWidth="1"/>
    <col min="7942" max="7942" width="14.140625" style="2" customWidth="1"/>
    <col min="7943" max="7943" width="11.42578125" style="2"/>
    <col min="7944" max="7944" width="17.42578125" style="2" customWidth="1"/>
    <col min="7945" max="8192" width="11.42578125" style="2"/>
    <col min="8193" max="8193" width="24.42578125" style="2" customWidth="1"/>
    <col min="8194" max="8194" width="16.42578125" style="2" customWidth="1"/>
    <col min="8195" max="8195" width="15.42578125" style="2" customWidth="1"/>
    <col min="8196" max="8196" width="13.28515625" style="2" customWidth="1"/>
    <col min="8197" max="8197" width="22.85546875" style="2" customWidth="1"/>
    <col min="8198" max="8198" width="14.140625" style="2" customWidth="1"/>
    <col min="8199" max="8199" width="11.42578125" style="2"/>
    <col min="8200" max="8200" width="17.42578125" style="2" customWidth="1"/>
    <col min="8201" max="8448" width="11.42578125" style="2"/>
    <col min="8449" max="8449" width="24.42578125" style="2" customWidth="1"/>
    <col min="8450" max="8450" width="16.42578125" style="2" customWidth="1"/>
    <col min="8451" max="8451" width="15.42578125" style="2" customWidth="1"/>
    <col min="8452" max="8452" width="13.28515625" style="2" customWidth="1"/>
    <col min="8453" max="8453" width="22.85546875" style="2" customWidth="1"/>
    <col min="8454" max="8454" width="14.140625" style="2" customWidth="1"/>
    <col min="8455" max="8455" width="11.42578125" style="2"/>
    <col min="8456" max="8456" width="17.42578125" style="2" customWidth="1"/>
    <col min="8457" max="8704" width="11.42578125" style="2"/>
    <col min="8705" max="8705" width="24.42578125" style="2" customWidth="1"/>
    <col min="8706" max="8706" width="16.42578125" style="2" customWidth="1"/>
    <col min="8707" max="8707" width="15.42578125" style="2" customWidth="1"/>
    <col min="8708" max="8708" width="13.28515625" style="2" customWidth="1"/>
    <col min="8709" max="8709" width="22.85546875" style="2" customWidth="1"/>
    <col min="8710" max="8710" width="14.140625" style="2" customWidth="1"/>
    <col min="8711" max="8711" width="11.42578125" style="2"/>
    <col min="8712" max="8712" width="17.42578125" style="2" customWidth="1"/>
    <col min="8713" max="8960" width="11.42578125" style="2"/>
    <col min="8961" max="8961" width="24.42578125" style="2" customWidth="1"/>
    <col min="8962" max="8962" width="16.42578125" style="2" customWidth="1"/>
    <col min="8963" max="8963" width="15.42578125" style="2" customWidth="1"/>
    <col min="8964" max="8964" width="13.28515625" style="2" customWidth="1"/>
    <col min="8965" max="8965" width="22.85546875" style="2" customWidth="1"/>
    <col min="8966" max="8966" width="14.140625" style="2" customWidth="1"/>
    <col min="8967" max="8967" width="11.42578125" style="2"/>
    <col min="8968" max="8968" width="17.42578125" style="2" customWidth="1"/>
    <col min="8969" max="9216" width="11.42578125" style="2"/>
    <col min="9217" max="9217" width="24.42578125" style="2" customWidth="1"/>
    <col min="9218" max="9218" width="16.42578125" style="2" customWidth="1"/>
    <col min="9219" max="9219" width="15.42578125" style="2" customWidth="1"/>
    <col min="9220" max="9220" width="13.28515625" style="2" customWidth="1"/>
    <col min="9221" max="9221" width="22.85546875" style="2" customWidth="1"/>
    <col min="9222" max="9222" width="14.140625" style="2" customWidth="1"/>
    <col min="9223" max="9223" width="11.42578125" style="2"/>
    <col min="9224" max="9224" width="17.42578125" style="2" customWidth="1"/>
    <col min="9225" max="9472" width="11.42578125" style="2"/>
    <col min="9473" max="9473" width="24.42578125" style="2" customWidth="1"/>
    <col min="9474" max="9474" width="16.42578125" style="2" customWidth="1"/>
    <col min="9475" max="9475" width="15.42578125" style="2" customWidth="1"/>
    <col min="9476" max="9476" width="13.28515625" style="2" customWidth="1"/>
    <col min="9477" max="9477" width="22.85546875" style="2" customWidth="1"/>
    <col min="9478" max="9478" width="14.140625" style="2" customWidth="1"/>
    <col min="9479" max="9479" width="11.42578125" style="2"/>
    <col min="9480" max="9480" width="17.42578125" style="2" customWidth="1"/>
    <col min="9481" max="9728" width="11.42578125" style="2"/>
    <col min="9729" max="9729" width="24.42578125" style="2" customWidth="1"/>
    <col min="9730" max="9730" width="16.42578125" style="2" customWidth="1"/>
    <col min="9731" max="9731" width="15.42578125" style="2" customWidth="1"/>
    <col min="9732" max="9732" width="13.28515625" style="2" customWidth="1"/>
    <col min="9733" max="9733" width="22.85546875" style="2" customWidth="1"/>
    <col min="9734" max="9734" width="14.140625" style="2" customWidth="1"/>
    <col min="9735" max="9735" width="11.42578125" style="2"/>
    <col min="9736" max="9736" width="17.42578125" style="2" customWidth="1"/>
    <col min="9737" max="9984" width="11.42578125" style="2"/>
    <col min="9985" max="9985" width="24.42578125" style="2" customWidth="1"/>
    <col min="9986" max="9986" width="16.42578125" style="2" customWidth="1"/>
    <col min="9987" max="9987" width="15.42578125" style="2" customWidth="1"/>
    <col min="9988" max="9988" width="13.28515625" style="2" customWidth="1"/>
    <col min="9989" max="9989" width="22.85546875" style="2" customWidth="1"/>
    <col min="9990" max="9990" width="14.140625" style="2" customWidth="1"/>
    <col min="9991" max="9991" width="11.42578125" style="2"/>
    <col min="9992" max="9992" width="17.42578125" style="2" customWidth="1"/>
    <col min="9993" max="10240" width="11.42578125" style="2"/>
    <col min="10241" max="10241" width="24.42578125" style="2" customWidth="1"/>
    <col min="10242" max="10242" width="16.42578125" style="2" customWidth="1"/>
    <col min="10243" max="10243" width="15.42578125" style="2" customWidth="1"/>
    <col min="10244" max="10244" width="13.28515625" style="2" customWidth="1"/>
    <col min="10245" max="10245" width="22.85546875" style="2" customWidth="1"/>
    <col min="10246" max="10246" width="14.140625" style="2" customWidth="1"/>
    <col min="10247" max="10247" width="11.42578125" style="2"/>
    <col min="10248" max="10248" width="17.42578125" style="2" customWidth="1"/>
    <col min="10249" max="10496" width="11.42578125" style="2"/>
    <col min="10497" max="10497" width="24.42578125" style="2" customWidth="1"/>
    <col min="10498" max="10498" width="16.42578125" style="2" customWidth="1"/>
    <col min="10499" max="10499" width="15.42578125" style="2" customWidth="1"/>
    <col min="10500" max="10500" width="13.28515625" style="2" customWidth="1"/>
    <col min="10501" max="10501" width="22.85546875" style="2" customWidth="1"/>
    <col min="10502" max="10502" width="14.140625" style="2" customWidth="1"/>
    <col min="10503" max="10503" width="11.42578125" style="2"/>
    <col min="10504" max="10504" width="17.42578125" style="2" customWidth="1"/>
    <col min="10505" max="10752" width="11.42578125" style="2"/>
    <col min="10753" max="10753" width="24.42578125" style="2" customWidth="1"/>
    <col min="10754" max="10754" width="16.42578125" style="2" customWidth="1"/>
    <col min="10755" max="10755" width="15.42578125" style="2" customWidth="1"/>
    <col min="10756" max="10756" width="13.28515625" style="2" customWidth="1"/>
    <col min="10757" max="10757" width="22.85546875" style="2" customWidth="1"/>
    <col min="10758" max="10758" width="14.140625" style="2" customWidth="1"/>
    <col min="10759" max="10759" width="11.42578125" style="2"/>
    <col min="10760" max="10760" width="17.42578125" style="2" customWidth="1"/>
    <col min="10761" max="11008" width="11.42578125" style="2"/>
    <col min="11009" max="11009" width="24.42578125" style="2" customWidth="1"/>
    <col min="11010" max="11010" width="16.42578125" style="2" customWidth="1"/>
    <col min="11011" max="11011" width="15.42578125" style="2" customWidth="1"/>
    <col min="11012" max="11012" width="13.28515625" style="2" customWidth="1"/>
    <col min="11013" max="11013" width="22.85546875" style="2" customWidth="1"/>
    <col min="11014" max="11014" width="14.140625" style="2" customWidth="1"/>
    <col min="11015" max="11015" width="11.42578125" style="2"/>
    <col min="11016" max="11016" width="17.42578125" style="2" customWidth="1"/>
    <col min="11017" max="11264" width="11.42578125" style="2"/>
    <col min="11265" max="11265" width="24.42578125" style="2" customWidth="1"/>
    <col min="11266" max="11266" width="16.42578125" style="2" customWidth="1"/>
    <col min="11267" max="11267" width="15.42578125" style="2" customWidth="1"/>
    <col min="11268" max="11268" width="13.28515625" style="2" customWidth="1"/>
    <col min="11269" max="11269" width="22.85546875" style="2" customWidth="1"/>
    <col min="11270" max="11270" width="14.140625" style="2" customWidth="1"/>
    <col min="11271" max="11271" width="11.42578125" style="2"/>
    <col min="11272" max="11272" width="17.42578125" style="2" customWidth="1"/>
    <col min="11273" max="11520" width="11.42578125" style="2"/>
    <col min="11521" max="11521" width="24.42578125" style="2" customWidth="1"/>
    <col min="11522" max="11522" width="16.42578125" style="2" customWidth="1"/>
    <col min="11523" max="11523" width="15.42578125" style="2" customWidth="1"/>
    <col min="11524" max="11524" width="13.28515625" style="2" customWidth="1"/>
    <col min="11525" max="11525" width="22.85546875" style="2" customWidth="1"/>
    <col min="11526" max="11526" width="14.140625" style="2" customWidth="1"/>
    <col min="11527" max="11527" width="11.42578125" style="2"/>
    <col min="11528" max="11528" width="17.42578125" style="2" customWidth="1"/>
    <col min="11529" max="11776" width="11.42578125" style="2"/>
    <col min="11777" max="11777" width="24.42578125" style="2" customWidth="1"/>
    <col min="11778" max="11778" width="16.42578125" style="2" customWidth="1"/>
    <col min="11779" max="11779" width="15.42578125" style="2" customWidth="1"/>
    <col min="11780" max="11780" width="13.28515625" style="2" customWidth="1"/>
    <col min="11781" max="11781" width="22.85546875" style="2" customWidth="1"/>
    <col min="11782" max="11782" width="14.140625" style="2" customWidth="1"/>
    <col min="11783" max="11783" width="11.42578125" style="2"/>
    <col min="11784" max="11784" width="17.42578125" style="2" customWidth="1"/>
    <col min="11785" max="12032" width="11.42578125" style="2"/>
    <col min="12033" max="12033" width="24.42578125" style="2" customWidth="1"/>
    <col min="12034" max="12034" width="16.42578125" style="2" customWidth="1"/>
    <col min="12035" max="12035" width="15.42578125" style="2" customWidth="1"/>
    <col min="12036" max="12036" width="13.28515625" style="2" customWidth="1"/>
    <col min="12037" max="12037" width="22.85546875" style="2" customWidth="1"/>
    <col min="12038" max="12038" width="14.140625" style="2" customWidth="1"/>
    <col min="12039" max="12039" width="11.42578125" style="2"/>
    <col min="12040" max="12040" width="17.42578125" style="2" customWidth="1"/>
    <col min="12041" max="12288" width="11.42578125" style="2"/>
    <col min="12289" max="12289" width="24.42578125" style="2" customWidth="1"/>
    <col min="12290" max="12290" width="16.42578125" style="2" customWidth="1"/>
    <col min="12291" max="12291" width="15.42578125" style="2" customWidth="1"/>
    <col min="12292" max="12292" width="13.28515625" style="2" customWidth="1"/>
    <col min="12293" max="12293" width="22.85546875" style="2" customWidth="1"/>
    <col min="12294" max="12294" width="14.140625" style="2" customWidth="1"/>
    <col min="12295" max="12295" width="11.42578125" style="2"/>
    <col min="12296" max="12296" width="17.42578125" style="2" customWidth="1"/>
    <col min="12297" max="12544" width="11.42578125" style="2"/>
    <col min="12545" max="12545" width="24.42578125" style="2" customWidth="1"/>
    <col min="12546" max="12546" width="16.42578125" style="2" customWidth="1"/>
    <col min="12547" max="12547" width="15.42578125" style="2" customWidth="1"/>
    <col min="12548" max="12548" width="13.28515625" style="2" customWidth="1"/>
    <col min="12549" max="12549" width="22.85546875" style="2" customWidth="1"/>
    <col min="12550" max="12550" width="14.140625" style="2" customWidth="1"/>
    <col min="12551" max="12551" width="11.42578125" style="2"/>
    <col min="12552" max="12552" width="17.42578125" style="2" customWidth="1"/>
    <col min="12553" max="12800" width="11.42578125" style="2"/>
    <col min="12801" max="12801" width="24.42578125" style="2" customWidth="1"/>
    <col min="12802" max="12802" width="16.42578125" style="2" customWidth="1"/>
    <col min="12803" max="12803" width="15.42578125" style="2" customWidth="1"/>
    <col min="12804" max="12804" width="13.28515625" style="2" customWidth="1"/>
    <col min="12805" max="12805" width="22.85546875" style="2" customWidth="1"/>
    <col min="12806" max="12806" width="14.140625" style="2" customWidth="1"/>
    <col min="12807" max="12807" width="11.42578125" style="2"/>
    <col min="12808" max="12808" width="17.42578125" style="2" customWidth="1"/>
    <col min="12809" max="13056" width="11.42578125" style="2"/>
    <col min="13057" max="13057" width="24.42578125" style="2" customWidth="1"/>
    <col min="13058" max="13058" width="16.42578125" style="2" customWidth="1"/>
    <col min="13059" max="13059" width="15.42578125" style="2" customWidth="1"/>
    <col min="13060" max="13060" width="13.28515625" style="2" customWidth="1"/>
    <col min="13061" max="13061" width="22.85546875" style="2" customWidth="1"/>
    <col min="13062" max="13062" width="14.140625" style="2" customWidth="1"/>
    <col min="13063" max="13063" width="11.42578125" style="2"/>
    <col min="13064" max="13064" width="17.42578125" style="2" customWidth="1"/>
    <col min="13065" max="13312" width="11.42578125" style="2"/>
    <col min="13313" max="13313" width="24.42578125" style="2" customWidth="1"/>
    <col min="13314" max="13314" width="16.42578125" style="2" customWidth="1"/>
    <col min="13315" max="13315" width="15.42578125" style="2" customWidth="1"/>
    <col min="13316" max="13316" width="13.28515625" style="2" customWidth="1"/>
    <col min="13317" max="13317" width="22.85546875" style="2" customWidth="1"/>
    <col min="13318" max="13318" width="14.140625" style="2" customWidth="1"/>
    <col min="13319" max="13319" width="11.42578125" style="2"/>
    <col min="13320" max="13320" width="17.42578125" style="2" customWidth="1"/>
    <col min="13321" max="13568" width="11.42578125" style="2"/>
    <col min="13569" max="13569" width="24.42578125" style="2" customWidth="1"/>
    <col min="13570" max="13570" width="16.42578125" style="2" customWidth="1"/>
    <col min="13571" max="13571" width="15.42578125" style="2" customWidth="1"/>
    <col min="13572" max="13572" width="13.28515625" style="2" customWidth="1"/>
    <col min="13573" max="13573" width="22.85546875" style="2" customWidth="1"/>
    <col min="13574" max="13574" width="14.140625" style="2" customWidth="1"/>
    <col min="13575" max="13575" width="11.42578125" style="2"/>
    <col min="13576" max="13576" width="17.42578125" style="2" customWidth="1"/>
    <col min="13577" max="13824" width="11.42578125" style="2"/>
    <col min="13825" max="13825" width="24.42578125" style="2" customWidth="1"/>
    <col min="13826" max="13826" width="16.42578125" style="2" customWidth="1"/>
    <col min="13827" max="13827" width="15.42578125" style="2" customWidth="1"/>
    <col min="13828" max="13828" width="13.28515625" style="2" customWidth="1"/>
    <col min="13829" max="13829" width="22.85546875" style="2" customWidth="1"/>
    <col min="13830" max="13830" width="14.140625" style="2" customWidth="1"/>
    <col min="13831" max="13831" width="11.42578125" style="2"/>
    <col min="13832" max="13832" width="17.42578125" style="2" customWidth="1"/>
    <col min="13833" max="14080" width="11.42578125" style="2"/>
    <col min="14081" max="14081" width="24.42578125" style="2" customWidth="1"/>
    <col min="14082" max="14082" width="16.42578125" style="2" customWidth="1"/>
    <col min="14083" max="14083" width="15.42578125" style="2" customWidth="1"/>
    <col min="14084" max="14084" width="13.28515625" style="2" customWidth="1"/>
    <col min="14085" max="14085" width="22.85546875" style="2" customWidth="1"/>
    <col min="14086" max="14086" width="14.140625" style="2" customWidth="1"/>
    <col min="14087" max="14087" width="11.42578125" style="2"/>
    <col min="14088" max="14088" width="17.42578125" style="2" customWidth="1"/>
    <col min="14089" max="14336" width="11.42578125" style="2"/>
    <col min="14337" max="14337" width="24.42578125" style="2" customWidth="1"/>
    <col min="14338" max="14338" width="16.42578125" style="2" customWidth="1"/>
    <col min="14339" max="14339" width="15.42578125" style="2" customWidth="1"/>
    <col min="14340" max="14340" width="13.28515625" style="2" customWidth="1"/>
    <col min="14341" max="14341" width="22.85546875" style="2" customWidth="1"/>
    <col min="14342" max="14342" width="14.140625" style="2" customWidth="1"/>
    <col min="14343" max="14343" width="11.42578125" style="2"/>
    <col min="14344" max="14344" width="17.42578125" style="2" customWidth="1"/>
    <col min="14345" max="14592" width="11.42578125" style="2"/>
    <col min="14593" max="14593" width="24.42578125" style="2" customWidth="1"/>
    <col min="14594" max="14594" width="16.42578125" style="2" customWidth="1"/>
    <col min="14595" max="14595" width="15.42578125" style="2" customWidth="1"/>
    <col min="14596" max="14596" width="13.28515625" style="2" customWidth="1"/>
    <col min="14597" max="14597" width="22.85546875" style="2" customWidth="1"/>
    <col min="14598" max="14598" width="14.140625" style="2" customWidth="1"/>
    <col min="14599" max="14599" width="11.42578125" style="2"/>
    <col min="14600" max="14600" width="17.42578125" style="2" customWidth="1"/>
    <col min="14601" max="14848" width="11.42578125" style="2"/>
    <col min="14849" max="14849" width="24.42578125" style="2" customWidth="1"/>
    <col min="14850" max="14850" width="16.42578125" style="2" customWidth="1"/>
    <col min="14851" max="14851" width="15.42578125" style="2" customWidth="1"/>
    <col min="14852" max="14852" width="13.28515625" style="2" customWidth="1"/>
    <col min="14853" max="14853" width="22.85546875" style="2" customWidth="1"/>
    <col min="14854" max="14854" width="14.140625" style="2" customWidth="1"/>
    <col min="14855" max="14855" width="11.42578125" style="2"/>
    <col min="14856" max="14856" width="17.42578125" style="2" customWidth="1"/>
    <col min="14857" max="15104" width="11.42578125" style="2"/>
    <col min="15105" max="15105" width="24.42578125" style="2" customWidth="1"/>
    <col min="15106" max="15106" width="16.42578125" style="2" customWidth="1"/>
    <col min="15107" max="15107" width="15.42578125" style="2" customWidth="1"/>
    <col min="15108" max="15108" width="13.28515625" style="2" customWidth="1"/>
    <col min="15109" max="15109" width="22.85546875" style="2" customWidth="1"/>
    <col min="15110" max="15110" width="14.140625" style="2" customWidth="1"/>
    <col min="15111" max="15111" width="11.42578125" style="2"/>
    <col min="15112" max="15112" width="17.42578125" style="2" customWidth="1"/>
    <col min="15113" max="15360" width="11.42578125" style="2"/>
    <col min="15361" max="15361" width="24.42578125" style="2" customWidth="1"/>
    <col min="15362" max="15362" width="16.42578125" style="2" customWidth="1"/>
    <col min="15363" max="15363" width="15.42578125" style="2" customWidth="1"/>
    <col min="15364" max="15364" width="13.28515625" style="2" customWidth="1"/>
    <col min="15365" max="15365" width="22.85546875" style="2" customWidth="1"/>
    <col min="15366" max="15366" width="14.140625" style="2" customWidth="1"/>
    <col min="15367" max="15367" width="11.42578125" style="2"/>
    <col min="15368" max="15368" width="17.42578125" style="2" customWidth="1"/>
    <col min="15369" max="15616" width="11.42578125" style="2"/>
    <col min="15617" max="15617" width="24.42578125" style="2" customWidth="1"/>
    <col min="15618" max="15618" width="16.42578125" style="2" customWidth="1"/>
    <col min="15619" max="15619" width="15.42578125" style="2" customWidth="1"/>
    <col min="15620" max="15620" width="13.28515625" style="2" customWidth="1"/>
    <col min="15621" max="15621" width="22.85546875" style="2" customWidth="1"/>
    <col min="15622" max="15622" width="14.140625" style="2" customWidth="1"/>
    <col min="15623" max="15623" width="11.42578125" style="2"/>
    <col min="15624" max="15624" width="17.42578125" style="2" customWidth="1"/>
    <col min="15625" max="15872" width="11.42578125" style="2"/>
    <col min="15873" max="15873" width="24.42578125" style="2" customWidth="1"/>
    <col min="15874" max="15874" width="16.42578125" style="2" customWidth="1"/>
    <col min="15875" max="15875" width="15.42578125" style="2" customWidth="1"/>
    <col min="15876" max="15876" width="13.28515625" style="2" customWidth="1"/>
    <col min="15877" max="15877" width="22.85546875" style="2" customWidth="1"/>
    <col min="15878" max="15878" width="14.140625" style="2" customWidth="1"/>
    <col min="15879" max="15879" width="11.42578125" style="2"/>
    <col min="15880" max="15880" width="17.42578125" style="2" customWidth="1"/>
    <col min="15881" max="16128" width="11.42578125" style="2"/>
    <col min="16129" max="16129" width="24.42578125" style="2" customWidth="1"/>
    <col min="16130" max="16130" width="16.42578125" style="2" customWidth="1"/>
    <col min="16131" max="16131" width="15.42578125" style="2" customWidth="1"/>
    <col min="16132" max="16132" width="13.28515625" style="2" customWidth="1"/>
    <col min="16133" max="16133" width="22.85546875" style="2" customWidth="1"/>
    <col min="16134" max="16134" width="14.140625" style="2" customWidth="1"/>
    <col min="16135" max="16135" width="11.42578125" style="2"/>
    <col min="16136" max="16136" width="17.42578125" style="2" customWidth="1"/>
    <col min="16137" max="16384" width="11.42578125" style="2"/>
  </cols>
  <sheetData>
    <row r="1" spans="1:13" ht="6.75" customHeight="1" thickBot="1" x14ac:dyDescent="0.25"/>
    <row r="2" spans="1:13" ht="16.5" thickBot="1" x14ac:dyDescent="0.25">
      <c r="A2" s="34" t="s">
        <v>9</v>
      </c>
      <c r="B2" s="21"/>
      <c r="C2" s="21"/>
      <c r="D2" s="21"/>
      <c r="E2" s="21"/>
      <c r="F2" s="21"/>
      <c r="G2" s="21"/>
      <c r="H2" s="21"/>
      <c r="I2" s="22"/>
    </row>
    <row r="3" spans="1:13" ht="5.25" customHeight="1" x14ac:dyDescent="0.2"/>
    <row r="4" spans="1:13" ht="15" x14ac:dyDescent="0.25">
      <c r="A4" s="1" t="s">
        <v>47</v>
      </c>
    </row>
    <row r="5" spans="1:13" ht="15" x14ac:dyDescent="0.25">
      <c r="A5" s="3" t="s">
        <v>48</v>
      </c>
    </row>
    <row r="6" spans="1:13" ht="25.5" x14ac:dyDescent="0.2">
      <c r="A6" s="105" t="s">
        <v>58</v>
      </c>
      <c r="B6" s="40" t="s">
        <v>21</v>
      </c>
      <c r="F6" s="41" t="s">
        <v>0</v>
      </c>
      <c r="G6" s="43" t="s">
        <v>1</v>
      </c>
      <c r="M6" s="108"/>
    </row>
    <row r="7" spans="1:13" x14ac:dyDescent="0.2">
      <c r="A7" s="2">
        <v>1</v>
      </c>
      <c r="B7" s="4">
        <v>21296</v>
      </c>
      <c r="F7" s="42">
        <v>1</v>
      </c>
      <c r="G7" s="44">
        <v>8</v>
      </c>
      <c r="M7" s="108"/>
    </row>
    <row r="8" spans="1:13" x14ac:dyDescent="0.2">
      <c r="A8" s="2">
        <v>2</v>
      </c>
      <c r="B8" s="4">
        <v>12938</v>
      </c>
      <c r="F8" s="23"/>
      <c r="G8" s="24" t="s">
        <v>10</v>
      </c>
      <c r="H8" s="25">
        <f>G7*F7</f>
        <v>8</v>
      </c>
      <c r="I8" s="26" t="str">
        <f>G6</f>
        <v>meses</v>
      </c>
      <c r="M8" s="108"/>
    </row>
    <row r="9" spans="1:13" x14ac:dyDescent="0.2">
      <c r="A9" s="2">
        <v>3</v>
      </c>
      <c r="B9" s="4">
        <v>7462</v>
      </c>
    </row>
    <row r="10" spans="1:13" ht="38.25" x14ac:dyDescent="0.2">
      <c r="D10" s="39" t="s">
        <v>21</v>
      </c>
      <c r="E10" s="35" t="s">
        <v>22</v>
      </c>
      <c r="F10" s="7"/>
      <c r="G10" s="20"/>
      <c r="H10" s="37" t="s">
        <v>23</v>
      </c>
      <c r="I10" s="7"/>
    </row>
    <row r="11" spans="1:13" x14ac:dyDescent="0.2">
      <c r="C11" s="5" t="s">
        <v>11</v>
      </c>
      <c r="D11" s="6">
        <f>B7</f>
        <v>21296</v>
      </c>
      <c r="E11" s="27">
        <f>H8</f>
        <v>8</v>
      </c>
      <c r="F11" s="7" t="str">
        <f>G6</f>
        <v>meses</v>
      </c>
      <c r="H11" s="8">
        <f>G7-E11</f>
        <v>0</v>
      </c>
      <c r="I11" s="6" t="str">
        <f>G6</f>
        <v>meses</v>
      </c>
    </row>
    <row r="12" spans="1:13" x14ac:dyDescent="0.2">
      <c r="C12" s="36" t="s">
        <v>67</v>
      </c>
      <c r="D12" s="6">
        <f>B8</f>
        <v>12938</v>
      </c>
      <c r="E12" s="9">
        <f>D12*E11/D11</f>
        <v>4.8602554470323067</v>
      </c>
      <c r="F12" s="7" t="str">
        <f>G6</f>
        <v>meses</v>
      </c>
      <c r="H12" s="8">
        <f>G7-E12</f>
        <v>3.1397445529676933</v>
      </c>
      <c r="I12" s="6" t="str">
        <f>G6</f>
        <v>meses</v>
      </c>
    </row>
    <row r="13" spans="1:13" x14ac:dyDescent="0.2">
      <c r="C13" s="36" t="s">
        <v>68</v>
      </c>
      <c r="D13" s="6">
        <f>B9</f>
        <v>7462</v>
      </c>
      <c r="E13" s="9">
        <f>D13*E11/D11</f>
        <v>2.8031555221637867</v>
      </c>
      <c r="F13" s="7" t="str">
        <f>G6</f>
        <v>meses</v>
      </c>
      <c r="H13" s="8">
        <f>G7-E13</f>
        <v>5.1968444778362137</v>
      </c>
      <c r="I13" s="8" t="str">
        <f>G6</f>
        <v>meses</v>
      </c>
    </row>
    <row r="14" spans="1:13" x14ac:dyDescent="0.2">
      <c r="I14" s="10"/>
    </row>
    <row r="15" spans="1:13" x14ac:dyDescent="0.2">
      <c r="E15" s="11" t="s">
        <v>2</v>
      </c>
      <c r="F15" s="74">
        <f>E12-E13</f>
        <v>2.05709992486852</v>
      </c>
      <c r="G15" s="12" t="str">
        <f>F12</f>
        <v>meses</v>
      </c>
      <c r="H15" s="12" t="s">
        <v>3</v>
      </c>
      <c r="I15" s="13">
        <f>H8</f>
        <v>8</v>
      </c>
      <c r="J15" s="14" t="str">
        <f>G6</f>
        <v>meses</v>
      </c>
    </row>
    <row r="16" spans="1:13" x14ac:dyDescent="0.2">
      <c r="E16" s="15"/>
      <c r="F16" s="75">
        <f>F15*(365.25/12)</f>
        <v>62.612978963185576</v>
      </c>
      <c r="G16" s="28" t="s">
        <v>4</v>
      </c>
      <c r="H16" s="16" t="s">
        <v>5</v>
      </c>
      <c r="I16" s="17">
        <f>H8</f>
        <v>8</v>
      </c>
      <c r="J16" s="18" t="str">
        <f>G6</f>
        <v>meses</v>
      </c>
    </row>
    <row r="17" spans="1:11" ht="13.5" thickBot="1" x14ac:dyDescent="0.25"/>
    <row r="18" spans="1:11" ht="33" customHeight="1" thickBot="1" x14ac:dyDescent="0.25">
      <c r="A18" s="157" t="s">
        <v>70</v>
      </c>
      <c r="B18" s="158"/>
      <c r="C18" s="158"/>
      <c r="D18" s="158"/>
      <c r="E18" s="159"/>
      <c r="F18" s="76"/>
      <c r="G18" s="160" t="s">
        <v>44</v>
      </c>
      <c r="H18" s="161"/>
      <c r="I18" s="162"/>
      <c r="J18" s="78"/>
    </row>
    <row r="19" spans="1:11" ht="45" customHeight="1" x14ac:dyDescent="0.2">
      <c r="A19" s="29"/>
      <c r="B19" s="60" t="str">
        <f>C12</f>
        <v>Terapia Doble: Cetuximab + Encorafenib, n= 220</v>
      </c>
      <c r="C19" s="60" t="str">
        <f>C13</f>
        <v>Control: Cetuximab + Irinotecan o FOLFIRI, n= 221</v>
      </c>
      <c r="D19" s="71"/>
      <c r="E19" s="71"/>
      <c r="F19" s="71"/>
      <c r="G19" s="70" t="str">
        <f>C12</f>
        <v>Terapia Doble: Cetuximab + Encorafenib, n= 220</v>
      </c>
      <c r="H19" s="70" t="str">
        <f>C13</f>
        <v>Control: Cetuximab + Irinotecan o FOLFIRI, n= 221</v>
      </c>
      <c r="I19" s="71"/>
      <c r="J19" s="71"/>
      <c r="K19" s="19"/>
    </row>
    <row r="20" spans="1:11" ht="25.5" x14ac:dyDescent="0.2">
      <c r="A20" s="30" t="s">
        <v>12</v>
      </c>
      <c r="B20" s="59" t="s">
        <v>7</v>
      </c>
      <c r="C20" s="132" t="s">
        <v>7</v>
      </c>
      <c r="D20" s="59" t="s">
        <v>8</v>
      </c>
      <c r="E20" s="59" t="s">
        <v>8</v>
      </c>
      <c r="F20" s="78"/>
      <c r="G20" s="59" t="s">
        <v>45</v>
      </c>
      <c r="H20" s="59" t="s">
        <v>45</v>
      </c>
      <c r="I20" s="59" t="s">
        <v>46</v>
      </c>
      <c r="J20" s="78"/>
    </row>
    <row r="21" spans="1:11" x14ac:dyDescent="0.2">
      <c r="A21" s="31" t="str">
        <f>CONCATENATE(G7," ",G6)</f>
        <v>8 meses</v>
      </c>
      <c r="B21" s="70" t="str">
        <f>F12</f>
        <v>meses</v>
      </c>
      <c r="C21" s="133" t="str">
        <f>F12</f>
        <v>meses</v>
      </c>
      <c r="D21" s="70" t="str">
        <f>G15</f>
        <v>meses</v>
      </c>
      <c r="E21" s="70" t="str">
        <f>G16</f>
        <v>días</v>
      </c>
      <c r="F21" s="78"/>
      <c r="G21" s="70" t="s">
        <v>1</v>
      </c>
      <c r="H21" s="70" t="s">
        <v>1</v>
      </c>
      <c r="I21" s="70" t="s">
        <v>1</v>
      </c>
      <c r="J21" s="78"/>
    </row>
    <row r="22" spans="1:11" s="33" customFormat="1" ht="5.25" customHeight="1" x14ac:dyDescent="0.2">
      <c r="A22" s="32"/>
      <c r="B22" s="71"/>
      <c r="C22" s="71"/>
      <c r="D22" s="71"/>
      <c r="E22" s="71"/>
      <c r="F22" s="78"/>
      <c r="G22" s="71"/>
      <c r="H22" s="32"/>
      <c r="I22" s="32"/>
      <c r="J22" s="134"/>
    </row>
    <row r="23" spans="1:11" ht="42.75" customHeight="1" x14ac:dyDescent="0.2">
      <c r="A23" s="135" t="str">
        <f>A6</f>
        <v>Supervivencia libre de enfermedad</v>
      </c>
      <c r="B23" s="72">
        <f>E12</f>
        <v>4.8602554470323067</v>
      </c>
      <c r="C23" s="72">
        <f>E13</f>
        <v>2.8031555221637867</v>
      </c>
      <c r="D23" s="72">
        <f>F15</f>
        <v>2.05709992486852</v>
      </c>
      <c r="E23" s="72">
        <f>F16</f>
        <v>62.612978963185576</v>
      </c>
      <c r="F23" s="78"/>
      <c r="G23" s="72">
        <v>4.2</v>
      </c>
      <c r="H23" s="73">
        <v>1.5</v>
      </c>
      <c r="I23" s="72">
        <f>G23-H23</f>
        <v>2.7</v>
      </c>
      <c r="J23" s="78"/>
    </row>
    <row r="24" spans="1:11" ht="3.75" customHeight="1" x14ac:dyDescent="0.2">
      <c r="A24" s="136"/>
      <c r="B24" s="137"/>
      <c r="C24" s="137"/>
      <c r="D24" s="137"/>
      <c r="E24" s="78"/>
      <c r="F24" s="78"/>
      <c r="G24" s="77"/>
      <c r="H24" s="78"/>
      <c r="I24" s="78"/>
      <c r="J24" s="78"/>
    </row>
    <row r="25" spans="1:11" ht="25.5" customHeight="1" x14ac:dyDescent="0.2">
      <c r="A25" s="163" t="s">
        <v>6</v>
      </c>
      <c r="B25" s="164"/>
      <c r="C25" s="164"/>
      <c r="D25" s="164"/>
      <c r="E25" s="165"/>
      <c r="F25" s="78"/>
      <c r="G25" s="78"/>
      <c r="H25" s="78"/>
      <c r="I25" s="78"/>
      <c r="J25" s="78"/>
    </row>
    <row r="26" spans="1:11" x14ac:dyDescent="0.2">
      <c r="A26" s="78"/>
      <c r="B26" s="78"/>
      <c r="C26" s="78"/>
      <c r="D26" s="78"/>
      <c r="E26" s="78"/>
      <c r="F26" s="78"/>
      <c r="G26" s="78"/>
      <c r="H26" s="138" t="str">
        <f>F11</f>
        <v>meses</v>
      </c>
      <c r="I26" s="78"/>
      <c r="J26" s="138" t="s">
        <v>4</v>
      </c>
    </row>
    <row r="27" spans="1:11" x14ac:dyDescent="0.2">
      <c r="A27" s="78"/>
      <c r="B27" s="78"/>
      <c r="C27" s="78"/>
      <c r="D27" s="78"/>
      <c r="E27" s="78"/>
      <c r="F27" s="78"/>
      <c r="G27" s="139" t="s">
        <v>18</v>
      </c>
      <c r="H27" s="140">
        <f>G7-H28-H29</f>
        <v>3.1397445529676928</v>
      </c>
      <c r="I27" s="141">
        <f>H27/H30</f>
        <v>0.3924680691209616</v>
      </c>
      <c r="J27" s="142">
        <f>H27*365.25/12</f>
        <v>95.565974830954147</v>
      </c>
    </row>
    <row r="28" spans="1:11" x14ac:dyDescent="0.2">
      <c r="A28" s="78"/>
      <c r="B28" s="78"/>
      <c r="C28" s="78"/>
      <c r="D28" s="78"/>
      <c r="E28" s="78"/>
      <c r="F28" s="78"/>
      <c r="G28" s="143" t="s">
        <v>20</v>
      </c>
      <c r="H28" s="144">
        <f>D23</f>
        <v>2.05709992486852</v>
      </c>
      <c r="I28" s="145">
        <f>H28/H30</f>
        <v>0.257137490608565</v>
      </c>
      <c r="J28" s="146">
        <f>H28*365.25/12</f>
        <v>62.612978963185576</v>
      </c>
    </row>
    <row r="29" spans="1:11" x14ac:dyDescent="0.2">
      <c r="A29" s="78"/>
      <c r="B29" s="78"/>
      <c r="C29" s="78"/>
      <c r="D29" s="78"/>
      <c r="E29" s="78"/>
      <c r="F29" s="147"/>
      <c r="G29" s="148" t="s">
        <v>19</v>
      </c>
      <c r="H29" s="149">
        <f>C23</f>
        <v>2.8031555221637867</v>
      </c>
      <c r="I29" s="150">
        <f>H29/H30</f>
        <v>0.35039444027047334</v>
      </c>
      <c r="J29" s="151">
        <f>H29*365.25/12</f>
        <v>85.321046205860256</v>
      </c>
    </row>
    <row r="30" spans="1:11" x14ac:dyDescent="0.2">
      <c r="A30" s="78"/>
      <c r="B30" s="78"/>
      <c r="C30" s="78"/>
      <c r="D30" s="78"/>
      <c r="E30" s="78"/>
      <c r="F30" s="78"/>
      <c r="G30" s="78"/>
      <c r="H30" s="152">
        <f>SUM(H27:H29)</f>
        <v>8</v>
      </c>
      <c r="I30" s="78"/>
      <c r="J30" s="153">
        <f>H30*365.25/12</f>
        <v>243.5</v>
      </c>
    </row>
    <row r="31" spans="1:11" x14ac:dyDescent="0.2">
      <c r="A31" s="78"/>
      <c r="B31" s="78"/>
      <c r="C31" s="78"/>
      <c r="D31" s="78"/>
      <c r="E31" s="78"/>
      <c r="F31" s="78"/>
      <c r="G31" s="78"/>
      <c r="H31" s="78"/>
      <c r="I31" s="78"/>
      <c r="J31" s="78"/>
    </row>
    <row r="32" spans="1:11" x14ac:dyDescent="0.2">
      <c r="A32" s="78"/>
      <c r="B32" s="78"/>
      <c r="C32" s="78"/>
      <c r="D32" s="78"/>
      <c r="E32" s="78"/>
      <c r="F32" s="78"/>
      <c r="G32" s="78"/>
      <c r="H32" s="78"/>
      <c r="I32" s="78"/>
      <c r="J32" s="78"/>
    </row>
    <row r="33" spans="1:10" x14ac:dyDescent="0.2">
      <c r="A33" s="78"/>
      <c r="B33" s="78"/>
      <c r="C33" s="78"/>
      <c r="D33" s="78"/>
      <c r="E33" s="78"/>
      <c r="F33" s="78"/>
      <c r="G33" s="78"/>
      <c r="H33" s="78"/>
      <c r="I33" s="78"/>
      <c r="J33" s="78"/>
    </row>
    <row r="34" spans="1:10" x14ac:dyDescent="0.2">
      <c r="A34" s="78"/>
      <c r="B34" s="78"/>
      <c r="C34" s="78"/>
      <c r="D34" s="78"/>
      <c r="E34" s="78"/>
      <c r="F34" s="78"/>
      <c r="G34" s="78"/>
      <c r="H34" s="78"/>
      <c r="I34" s="78"/>
      <c r="J34" s="78"/>
    </row>
    <row r="35" spans="1:10" x14ac:dyDescent="0.2">
      <c r="A35" s="78"/>
      <c r="B35" s="78"/>
      <c r="C35" s="78"/>
      <c r="D35" s="78"/>
      <c r="E35" s="78"/>
      <c r="F35" s="78"/>
      <c r="G35" s="78"/>
      <c r="H35" s="78"/>
      <c r="I35" s="78"/>
      <c r="J35" s="78"/>
    </row>
    <row r="36" spans="1:10" x14ac:dyDescent="0.2">
      <c r="A36" s="78"/>
      <c r="B36" s="78"/>
      <c r="C36" s="78"/>
      <c r="D36" s="78"/>
      <c r="E36" s="78"/>
      <c r="F36" s="78"/>
      <c r="G36" s="78"/>
      <c r="H36" s="78"/>
      <c r="I36" s="78"/>
      <c r="J36" s="78"/>
    </row>
    <row r="37" spans="1:10" x14ac:dyDescent="0.2">
      <c r="A37" s="78"/>
      <c r="B37" s="78"/>
      <c r="C37" s="78"/>
      <c r="D37" s="78"/>
      <c r="E37" s="78"/>
      <c r="F37" s="78"/>
      <c r="G37" s="78"/>
      <c r="H37" s="78"/>
      <c r="I37" s="78"/>
      <c r="J37" s="78"/>
    </row>
    <row r="38" spans="1:10" x14ac:dyDescent="0.2">
      <c r="A38" s="78"/>
      <c r="B38" s="78"/>
      <c r="C38" s="78"/>
      <c r="D38" s="78"/>
      <c r="E38" s="78"/>
      <c r="F38" s="78"/>
      <c r="G38" s="78"/>
      <c r="H38" s="78"/>
      <c r="I38" s="78"/>
      <c r="J38" s="78"/>
    </row>
    <row r="39" spans="1:10" x14ac:dyDescent="0.2">
      <c r="A39" s="78"/>
      <c r="B39" s="78"/>
      <c r="C39" s="78"/>
      <c r="D39" s="78"/>
      <c r="E39" s="78"/>
      <c r="F39" s="78"/>
      <c r="G39" s="78"/>
      <c r="H39" s="78"/>
      <c r="I39" s="78"/>
      <c r="J39" s="78"/>
    </row>
    <row r="40" spans="1:10" x14ac:dyDescent="0.2">
      <c r="A40" s="78"/>
      <c r="B40" s="78"/>
      <c r="C40" s="78"/>
      <c r="D40" s="78"/>
      <c r="E40" s="78"/>
      <c r="F40" s="78"/>
      <c r="G40" s="78"/>
      <c r="H40" s="78"/>
      <c r="I40" s="78"/>
      <c r="J40" s="78"/>
    </row>
    <row r="41" spans="1:10" x14ac:dyDescent="0.2">
      <c r="A41" s="78"/>
      <c r="B41" s="78"/>
      <c r="C41" s="78"/>
      <c r="D41" s="78"/>
      <c r="E41" s="78"/>
      <c r="F41" s="78"/>
      <c r="G41" s="78"/>
      <c r="H41" s="78"/>
      <c r="I41" s="78"/>
      <c r="J41" s="78"/>
    </row>
    <row r="42" spans="1:10" x14ac:dyDescent="0.2">
      <c r="A42" s="78"/>
      <c r="B42" s="78"/>
      <c r="C42" s="78"/>
      <c r="D42" s="78"/>
      <c r="E42" s="78"/>
      <c r="F42" s="78"/>
      <c r="G42" s="78"/>
      <c r="H42" s="78"/>
      <c r="I42" s="78"/>
      <c r="J42" s="78"/>
    </row>
    <row r="43" spans="1:10" x14ac:dyDescent="0.2">
      <c r="A43" s="78"/>
      <c r="B43" s="78"/>
      <c r="C43" s="78"/>
      <c r="D43" s="78"/>
      <c r="E43" s="78"/>
      <c r="F43" s="78"/>
      <c r="G43" s="78"/>
      <c r="H43" s="78"/>
      <c r="I43" s="78"/>
      <c r="J43" s="78"/>
    </row>
    <row r="44" spans="1:10" x14ac:dyDescent="0.2">
      <c r="A44" s="78"/>
      <c r="B44" s="78"/>
      <c r="C44" s="78"/>
      <c r="D44" s="78"/>
      <c r="E44" s="78"/>
      <c r="F44" s="78"/>
      <c r="G44" s="78"/>
      <c r="H44" s="78"/>
      <c r="I44" s="78"/>
      <c r="J44" s="78"/>
    </row>
    <row r="45" spans="1:10" x14ac:dyDescent="0.2">
      <c r="A45" s="78"/>
      <c r="B45" s="78"/>
      <c r="C45" s="78"/>
      <c r="D45" s="78"/>
      <c r="E45" s="78"/>
      <c r="F45" s="78"/>
      <c r="G45" s="78"/>
      <c r="H45" s="78"/>
      <c r="I45" s="78"/>
      <c r="J45" s="78"/>
    </row>
    <row r="46" spans="1:10" x14ac:dyDescent="0.2">
      <c r="A46" s="78"/>
      <c r="B46" s="78"/>
      <c r="C46" s="78"/>
      <c r="D46" s="78"/>
      <c r="E46" s="78"/>
      <c r="F46" s="78"/>
      <c r="G46" s="78"/>
      <c r="H46" s="78"/>
      <c r="I46" s="78"/>
      <c r="J46" s="78"/>
    </row>
    <row r="47" spans="1:10" x14ac:dyDescent="0.2">
      <c r="A47" s="78"/>
      <c r="B47" s="78"/>
      <c r="C47" s="78"/>
      <c r="D47" s="78"/>
      <c r="E47" s="78"/>
      <c r="F47" s="78"/>
      <c r="G47" s="78"/>
      <c r="H47" s="78"/>
      <c r="I47" s="78"/>
      <c r="J47" s="78"/>
    </row>
    <row r="48" spans="1:10" x14ac:dyDescent="0.2">
      <c r="A48" s="78"/>
      <c r="B48" s="78"/>
      <c r="C48" s="78"/>
      <c r="D48" s="78"/>
      <c r="E48" s="78"/>
      <c r="F48" s="78"/>
      <c r="G48" s="78"/>
      <c r="H48" s="78"/>
      <c r="I48" s="78"/>
      <c r="J48" s="78"/>
    </row>
    <row r="49" spans="1:10" x14ac:dyDescent="0.2">
      <c r="A49" s="78"/>
      <c r="B49" s="78"/>
      <c r="C49" s="78"/>
      <c r="D49" s="78"/>
      <c r="E49" s="78"/>
      <c r="F49" s="78"/>
      <c r="G49" s="78"/>
      <c r="H49" s="78"/>
      <c r="I49" s="78"/>
      <c r="J49" s="78"/>
    </row>
    <row r="50" spans="1:10" x14ac:dyDescent="0.2">
      <c r="A50" s="78"/>
      <c r="B50" s="78"/>
      <c r="C50" s="78"/>
      <c r="D50" s="78"/>
      <c r="E50" s="78"/>
      <c r="F50" s="78"/>
      <c r="G50" s="78"/>
      <c r="H50" s="78"/>
      <c r="I50" s="78"/>
      <c r="J50" s="78"/>
    </row>
    <row r="51" spans="1:10" x14ac:dyDescent="0.2">
      <c r="A51" s="78"/>
      <c r="B51" s="78"/>
      <c r="C51" s="78"/>
      <c r="D51" s="78"/>
      <c r="E51" s="78"/>
      <c r="F51" s="78"/>
      <c r="G51" s="78"/>
      <c r="H51" s="78"/>
      <c r="I51" s="78"/>
      <c r="J51" s="78"/>
    </row>
    <row r="52" spans="1:10" x14ac:dyDescent="0.2">
      <c r="A52" s="78"/>
      <c r="B52" s="78"/>
      <c r="C52" s="78"/>
      <c r="D52" s="78"/>
      <c r="E52" s="78"/>
      <c r="F52" s="78"/>
      <c r="G52" s="78"/>
      <c r="H52" s="78"/>
      <c r="I52" s="78"/>
      <c r="J52" s="78"/>
    </row>
    <row r="53" spans="1:10" x14ac:dyDescent="0.2">
      <c r="A53" s="78"/>
      <c r="B53" s="78"/>
      <c r="C53" s="78"/>
      <c r="D53" s="78"/>
      <c r="E53" s="78"/>
      <c r="F53" s="78"/>
      <c r="G53" s="78"/>
      <c r="H53" s="78"/>
      <c r="I53" s="78"/>
      <c r="J53" s="78"/>
    </row>
    <row r="54" spans="1:10" x14ac:dyDescent="0.2">
      <c r="A54" s="78"/>
      <c r="B54" s="78"/>
      <c r="C54" s="78"/>
      <c r="D54" s="78"/>
      <c r="E54" s="78"/>
      <c r="F54" s="78"/>
      <c r="G54" s="78"/>
      <c r="H54" s="78"/>
      <c r="I54" s="78"/>
      <c r="J54" s="78"/>
    </row>
  </sheetData>
  <mergeCells count="3">
    <mergeCell ref="A18:E18"/>
    <mergeCell ref="G18:I18"/>
    <mergeCell ref="A25:E2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Normal="100" workbookViewId="0"/>
  </sheetViews>
  <sheetFormatPr baseColWidth="10" defaultRowHeight="15" x14ac:dyDescent="0.25"/>
  <cols>
    <col min="1" max="1" width="23.140625" customWidth="1"/>
    <col min="2" max="2" width="16.42578125" customWidth="1"/>
    <col min="3" max="3" width="19.140625" customWidth="1"/>
    <col min="4" max="4" width="19.5703125" customWidth="1"/>
    <col min="5" max="5" width="4.5703125" customWidth="1"/>
    <col min="7" max="7" width="11.5703125" customWidth="1"/>
  </cols>
  <sheetData>
    <row r="1" spans="1:10" ht="6" customHeight="1" thickBot="1" x14ac:dyDescent="0.3"/>
    <row r="2" spans="1:10" ht="32.25" customHeight="1" thickBot="1" x14ac:dyDescent="0.3">
      <c r="A2" s="166" t="s">
        <v>28</v>
      </c>
      <c r="B2" s="167"/>
      <c r="C2" s="167"/>
      <c r="D2" s="167"/>
      <c r="E2" s="167"/>
      <c r="F2" s="167"/>
      <c r="G2" s="167"/>
      <c r="H2" s="167"/>
      <c r="I2" s="167"/>
      <c r="J2" s="168"/>
    </row>
    <row r="3" spans="1:10" ht="30" customHeight="1" x14ac:dyDescent="0.25">
      <c r="A3" s="169" t="s">
        <v>29</v>
      </c>
      <c r="B3" s="169"/>
      <c r="C3" s="169"/>
      <c r="D3" s="169"/>
      <c r="E3" s="169"/>
      <c r="F3" s="169"/>
      <c r="G3" s="169"/>
      <c r="H3" s="169"/>
      <c r="I3" s="169"/>
      <c r="J3" s="169"/>
    </row>
    <row r="5" spans="1:10" x14ac:dyDescent="0.25">
      <c r="A5" s="1" t="s">
        <v>47</v>
      </c>
    </row>
    <row r="6" spans="1:10" s="45" customFormat="1" ht="15.75" thickBot="1" x14ac:dyDescent="0.3">
      <c r="A6" s="3" t="s">
        <v>48</v>
      </c>
      <c r="B6" s="1"/>
      <c r="C6" s="1"/>
    </row>
    <row r="7" spans="1:10" ht="26.25" thickBot="1" x14ac:dyDescent="0.3">
      <c r="B7" s="2"/>
      <c r="C7" s="46" t="s">
        <v>30</v>
      </c>
      <c r="D7" s="46" t="s">
        <v>31</v>
      </c>
      <c r="G7" s="41" t="s">
        <v>0</v>
      </c>
      <c r="H7" s="43" t="s">
        <v>1</v>
      </c>
      <c r="I7" s="2"/>
      <c r="J7" s="2"/>
    </row>
    <row r="8" spans="1:10" x14ac:dyDescent="0.25">
      <c r="B8" s="47" t="s">
        <v>11</v>
      </c>
      <c r="C8" s="4">
        <v>21296</v>
      </c>
      <c r="D8" s="4">
        <v>6954</v>
      </c>
      <c r="G8" s="42">
        <v>1</v>
      </c>
      <c r="H8" s="44">
        <v>8</v>
      </c>
      <c r="I8" s="2"/>
      <c r="J8" s="2"/>
    </row>
    <row r="9" spans="1:10" x14ac:dyDescent="0.25">
      <c r="B9" s="36" t="s">
        <v>65</v>
      </c>
      <c r="C9" s="48">
        <v>12938</v>
      </c>
      <c r="D9" s="48">
        <v>5507</v>
      </c>
      <c r="G9" s="23"/>
      <c r="H9" s="24" t="s">
        <v>10</v>
      </c>
      <c r="I9" s="25">
        <f>H8*G8</f>
        <v>8</v>
      </c>
      <c r="J9" s="26" t="str">
        <f>H7</f>
        <v>meses</v>
      </c>
    </row>
    <row r="10" spans="1:10" x14ac:dyDescent="0.25">
      <c r="B10" s="36" t="s">
        <v>66</v>
      </c>
      <c r="C10" s="4">
        <v>7462</v>
      </c>
      <c r="D10" s="4">
        <v>4639</v>
      </c>
    </row>
    <row r="11" spans="1:10" ht="15.75" thickBot="1" x14ac:dyDescent="0.3"/>
    <row r="12" spans="1:10" x14ac:dyDescent="0.25">
      <c r="B12" s="2"/>
      <c r="C12" s="49" t="s">
        <v>32</v>
      </c>
      <c r="D12" s="49" t="s">
        <v>33</v>
      </c>
    </row>
    <row r="13" spans="1:10" ht="15.75" thickBot="1" x14ac:dyDescent="0.3">
      <c r="B13" s="2"/>
      <c r="C13" s="50" t="s">
        <v>1</v>
      </c>
      <c r="D13" s="51" t="s">
        <v>1</v>
      </c>
    </row>
    <row r="14" spans="1:10" s="52" customFormat="1" ht="20.25" customHeight="1" x14ac:dyDescent="0.25">
      <c r="B14" s="53" t="s">
        <v>11</v>
      </c>
      <c r="C14" s="54">
        <f>I9</f>
        <v>8</v>
      </c>
      <c r="D14" s="54">
        <f>I9</f>
        <v>8</v>
      </c>
    </row>
    <row r="15" spans="1:10" x14ac:dyDescent="0.25">
      <c r="B15" s="55" t="s">
        <v>67</v>
      </c>
      <c r="C15" s="56">
        <f>C9*C14/C8</f>
        <v>4.8602554470323067</v>
      </c>
      <c r="D15" s="56">
        <f>D9*D14/D8</f>
        <v>6.3353465631291339</v>
      </c>
    </row>
    <row r="16" spans="1:10" x14ac:dyDescent="0.25">
      <c r="B16" s="55" t="s">
        <v>68</v>
      </c>
      <c r="C16" s="56">
        <f>C10*C14/C8</f>
        <v>2.8031555221637867</v>
      </c>
      <c r="D16" s="56">
        <f>D10*D14/D8</f>
        <v>5.3367845844118493</v>
      </c>
    </row>
    <row r="17" spans="1:12" x14ac:dyDescent="0.25">
      <c r="A17" s="57"/>
      <c r="B17" s="57"/>
      <c r="C17" s="58"/>
      <c r="D17" s="58"/>
      <c r="E17" s="57"/>
      <c r="F17" s="57"/>
      <c r="G17" s="57"/>
      <c r="H17" s="57"/>
      <c r="I17" s="57"/>
      <c r="J17" s="57"/>
      <c r="K17" s="57"/>
      <c r="L17" s="57"/>
    </row>
    <row r="18" spans="1:12" ht="44.25" customHeight="1" x14ac:dyDescent="0.25">
      <c r="A18" s="170" t="s">
        <v>34</v>
      </c>
      <c r="B18" s="171"/>
      <c r="C18" s="171"/>
      <c r="D18" s="172"/>
      <c r="E18" s="57"/>
      <c r="F18" s="57"/>
      <c r="G18" s="57"/>
      <c r="H18" s="57"/>
      <c r="I18" s="57"/>
      <c r="J18" s="57"/>
      <c r="K18" s="57"/>
      <c r="L18" s="57"/>
    </row>
    <row r="19" spans="1:12" ht="23.25" customHeight="1" x14ac:dyDescent="0.25">
      <c r="A19" s="29"/>
      <c r="B19" s="57"/>
      <c r="C19" s="59" t="str">
        <f>B9</f>
        <v>encorafenib y CTX (doble), n= 220</v>
      </c>
      <c r="D19" s="59" t="str">
        <f>B10</f>
        <v>FOLFIRI y CTX (control), n= 221</v>
      </c>
      <c r="E19" s="57"/>
      <c r="F19" s="57"/>
      <c r="G19" s="57"/>
      <c r="H19" s="57"/>
      <c r="I19" s="57"/>
      <c r="J19" s="57"/>
      <c r="K19" s="57"/>
      <c r="L19" s="57"/>
    </row>
    <row r="20" spans="1:12" ht="19.5" customHeight="1" x14ac:dyDescent="0.25">
      <c r="A20" s="30" t="s">
        <v>12</v>
      </c>
      <c r="B20" s="57"/>
      <c r="C20" s="60" t="s">
        <v>35</v>
      </c>
      <c r="D20" s="60" t="s">
        <v>35</v>
      </c>
      <c r="E20" s="57"/>
      <c r="F20" s="57"/>
      <c r="G20" s="57"/>
      <c r="H20" s="57"/>
      <c r="I20" s="57"/>
      <c r="J20" s="57"/>
      <c r="K20" s="57"/>
      <c r="L20" s="57"/>
    </row>
    <row r="21" spans="1:12" ht="49.5" customHeight="1" x14ac:dyDescent="0.25">
      <c r="A21" s="31" t="str">
        <f>CONCATENATE(H8," ",H7)</f>
        <v>8 meses</v>
      </c>
      <c r="B21" s="57"/>
      <c r="C21" s="69" t="str">
        <f>CONCATENATE(H7," ","con"," ",B15)</f>
        <v>meses con Terapia Doble: Cetuximab + Encorafenib, n= 220</v>
      </c>
      <c r="D21" s="69" t="str">
        <f>CONCATENATE(H7," ","con"," ",B16)</f>
        <v>meses con Control: Cetuximab + Irinotecan o FOLFIRI, n= 221</v>
      </c>
      <c r="E21" s="57"/>
      <c r="F21" s="57"/>
      <c r="G21" s="57"/>
      <c r="H21" s="57"/>
      <c r="I21" s="57"/>
      <c r="J21" s="57"/>
      <c r="K21" s="57"/>
      <c r="L21" s="57"/>
    </row>
    <row r="22" spans="1:12" x14ac:dyDescent="0.25">
      <c r="A22" s="57"/>
      <c r="B22" s="61" t="s">
        <v>36</v>
      </c>
      <c r="C22" s="62">
        <f>C15</f>
        <v>4.8602554470323067</v>
      </c>
      <c r="D22" s="62">
        <f>C16</f>
        <v>2.8031555221637867</v>
      </c>
      <c r="E22" s="57"/>
      <c r="F22" s="57"/>
      <c r="G22" s="57"/>
      <c r="H22" s="57"/>
      <c r="I22" s="57"/>
      <c r="J22" s="57"/>
      <c r="K22" s="57"/>
      <c r="L22" s="57"/>
    </row>
    <row r="23" spans="1:12" x14ac:dyDescent="0.25">
      <c r="A23" s="57"/>
      <c r="B23" s="63" t="s">
        <v>37</v>
      </c>
      <c r="C23" s="64">
        <f>D15-C15</f>
        <v>1.4750911160968272</v>
      </c>
      <c r="D23" s="64">
        <f>D16-C16</f>
        <v>2.5336290622480626</v>
      </c>
      <c r="E23" s="57"/>
      <c r="F23" s="57"/>
      <c r="G23" s="57"/>
      <c r="H23" s="57"/>
      <c r="I23" s="57"/>
      <c r="J23" s="57"/>
      <c r="K23" s="57"/>
      <c r="L23" s="57"/>
    </row>
    <row r="24" spans="1:12" x14ac:dyDescent="0.25">
      <c r="A24" s="57"/>
      <c r="B24" s="65" t="s">
        <v>38</v>
      </c>
      <c r="C24" s="66">
        <f>D14-D15</f>
        <v>1.6646534368708661</v>
      </c>
      <c r="D24" s="66">
        <f>D14-D16</f>
        <v>2.6632154155881507</v>
      </c>
      <c r="E24" s="57"/>
      <c r="F24" s="57"/>
      <c r="G24" s="57"/>
      <c r="H24" s="57"/>
      <c r="I24" s="57"/>
      <c r="J24" s="57"/>
      <c r="K24" s="57"/>
      <c r="L24" s="57"/>
    </row>
    <row r="25" spans="1:12" x14ac:dyDescent="0.25">
      <c r="A25" s="67" t="s">
        <v>39</v>
      </c>
      <c r="B25" s="57"/>
      <c r="C25" s="68">
        <f>SUM(C22:C24)</f>
        <v>8</v>
      </c>
      <c r="D25" s="68">
        <f>SUM(D22:D24)</f>
        <v>8</v>
      </c>
      <c r="E25" s="57"/>
      <c r="F25" s="57"/>
      <c r="G25" s="57"/>
      <c r="H25" s="57"/>
      <c r="I25" s="57"/>
      <c r="J25" s="57"/>
      <c r="K25" s="57"/>
      <c r="L25" s="57"/>
    </row>
    <row r="26" spans="1:12" x14ac:dyDescent="0.25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</row>
    <row r="27" spans="1:12" x14ac:dyDescent="0.25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</row>
    <row r="28" spans="1:12" x14ac:dyDescent="0.25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</row>
    <row r="29" spans="1:12" x14ac:dyDescent="0.25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</row>
    <row r="30" spans="1:12" x14ac:dyDescent="0.25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</row>
    <row r="31" spans="1:12" x14ac:dyDescent="0.25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</row>
    <row r="32" spans="1:12" x14ac:dyDescent="0.25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</row>
    <row r="33" spans="1:12" x14ac:dyDescent="0.25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</row>
    <row r="34" spans="1:12" x14ac:dyDescent="0.25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</row>
    <row r="35" spans="1:12" x14ac:dyDescent="0.2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</row>
    <row r="36" spans="1:12" x14ac:dyDescent="0.2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</row>
    <row r="37" spans="1:12" x14ac:dyDescent="0.25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</row>
    <row r="38" spans="1:12" x14ac:dyDescent="0.25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</row>
    <row r="39" spans="1:12" x14ac:dyDescent="0.25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</row>
    <row r="40" spans="1:12" x14ac:dyDescent="0.25">
      <c r="A40" s="57"/>
      <c r="B40" s="57"/>
      <c r="C40" s="57"/>
      <c r="D40" s="57"/>
      <c r="E40" s="57"/>
    </row>
    <row r="41" spans="1:12" x14ac:dyDescent="0.25">
      <c r="A41" s="57"/>
      <c r="B41" s="57"/>
      <c r="C41" s="57"/>
      <c r="D41" s="57"/>
      <c r="E41" s="57"/>
    </row>
    <row r="42" spans="1:12" x14ac:dyDescent="0.25">
      <c r="A42" s="57"/>
      <c r="B42" s="57"/>
      <c r="C42" s="57"/>
      <c r="D42" s="57"/>
      <c r="E42" s="57"/>
    </row>
    <row r="43" spans="1:12" x14ac:dyDescent="0.25">
      <c r="A43" s="57"/>
      <c r="B43" s="57"/>
      <c r="C43" s="57"/>
      <c r="D43" s="57"/>
      <c r="E43" s="57"/>
    </row>
    <row r="44" spans="1:12" x14ac:dyDescent="0.25">
      <c r="A44" s="57"/>
      <c r="B44" s="57"/>
      <c r="C44" s="57"/>
      <c r="D44" s="57"/>
      <c r="E44" s="57"/>
    </row>
    <row r="45" spans="1:12" x14ac:dyDescent="0.25">
      <c r="A45" s="57"/>
      <c r="B45" s="57"/>
      <c r="C45" s="57"/>
      <c r="D45" s="57"/>
      <c r="E45" s="57"/>
    </row>
    <row r="46" spans="1:12" x14ac:dyDescent="0.25">
      <c r="A46" s="57"/>
      <c r="B46" s="57"/>
      <c r="C46" s="57"/>
      <c r="D46" s="57"/>
      <c r="E46" s="57"/>
    </row>
    <row r="47" spans="1:12" x14ac:dyDescent="0.25">
      <c r="A47" s="57"/>
      <c r="B47" s="57"/>
      <c r="C47" s="57"/>
      <c r="D47" s="57"/>
      <c r="E47" s="57"/>
    </row>
    <row r="48" spans="1:12" ht="6.75" customHeight="1" x14ac:dyDescent="0.25">
      <c r="A48" s="57"/>
      <c r="B48" s="57"/>
      <c r="C48" s="57"/>
      <c r="D48" s="57"/>
      <c r="E48" s="57"/>
    </row>
    <row r="49" spans="1:5" x14ac:dyDescent="0.25">
      <c r="A49" s="57"/>
      <c r="B49" s="57"/>
      <c r="C49" s="57"/>
      <c r="D49" s="57"/>
      <c r="E49" s="57"/>
    </row>
    <row r="50" spans="1:5" x14ac:dyDescent="0.25">
      <c r="A50" s="57"/>
      <c r="B50" s="57"/>
      <c r="C50" s="57"/>
      <c r="D50" s="57"/>
      <c r="E50" s="57"/>
    </row>
    <row r="51" spans="1:5" x14ac:dyDescent="0.25">
      <c r="A51" s="57"/>
      <c r="B51" s="57"/>
      <c r="C51" s="57"/>
      <c r="D51" s="57"/>
      <c r="E51" s="57"/>
    </row>
    <row r="52" spans="1:5" x14ac:dyDescent="0.25">
      <c r="A52" s="57"/>
      <c r="B52" s="57"/>
      <c r="C52" s="57"/>
      <c r="D52" s="57"/>
      <c r="E52" s="57"/>
    </row>
    <row r="53" spans="1:5" x14ac:dyDescent="0.25">
      <c r="A53" s="57"/>
      <c r="B53" s="57"/>
      <c r="C53" s="57"/>
      <c r="D53" s="57"/>
      <c r="E53" s="57"/>
    </row>
    <row r="54" spans="1:5" x14ac:dyDescent="0.25">
      <c r="A54" s="57"/>
      <c r="B54" s="57"/>
      <c r="C54" s="57"/>
      <c r="D54" s="57"/>
      <c r="E54" s="57"/>
    </row>
  </sheetData>
  <mergeCells count="3">
    <mergeCell ref="A2:J2"/>
    <mergeCell ref="A3:J3"/>
    <mergeCell ref="A18:D1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opLeftCell="A4" zoomScaleNormal="100" workbookViewId="0">
      <selection activeCell="A4" sqref="A4"/>
    </sheetView>
  </sheetViews>
  <sheetFormatPr baseColWidth="10" defaultRowHeight="15" x14ac:dyDescent="0.25"/>
  <cols>
    <col min="1" max="1" width="12.28515625" customWidth="1"/>
    <col min="3" max="3" width="15.7109375" customWidth="1"/>
    <col min="4" max="4" width="9.7109375" customWidth="1"/>
    <col min="5" max="5" width="5.28515625" customWidth="1"/>
    <col min="6" max="16" width="3.7109375" customWidth="1"/>
    <col min="17" max="26" width="3.7109375" style="80" customWidth="1"/>
    <col min="29" max="29" width="11.42578125" customWidth="1"/>
    <col min="30" max="30" width="2" customWidth="1"/>
  </cols>
  <sheetData>
    <row r="1" spans="1:22" hidden="1" x14ac:dyDescent="0.25">
      <c r="A1" s="109" t="str">
        <f>B7</f>
        <v>meses</v>
      </c>
      <c r="B1" s="109" t="s">
        <v>49</v>
      </c>
      <c r="C1" s="109" t="s">
        <v>50</v>
      </c>
      <c r="D1" s="109" t="s">
        <v>51</v>
      </c>
      <c r="E1" s="109"/>
      <c r="F1" s="109"/>
      <c r="Q1"/>
      <c r="R1"/>
      <c r="S1"/>
      <c r="T1"/>
      <c r="U1"/>
      <c r="V1"/>
    </row>
    <row r="2" spans="1:22" hidden="1" x14ac:dyDescent="0.25">
      <c r="A2" s="109" t="s">
        <v>60</v>
      </c>
      <c r="B2" s="109" t="s">
        <v>61</v>
      </c>
      <c r="C2" s="109" t="s">
        <v>62</v>
      </c>
      <c r="D2" s="109" t="s">
        <v>63</v>
      </c>
      <c r="E2" s="109" t="str">
        <f>CONCATENATE(B2," ",B5," ",C2," ",B11," ",B7)</f>
        <v>puede representarse llegando los 5 pacientes, a los 8 meses</v>
      </c>
      <c r="F2" s="109"/>
      <c r="G2" s="110" t="str">
        <f>CONCATENATE(A2," ",E2,D2)</f>
        <v>NO puede representarse llegando los 5 pacientes, a los 8 meses, pues habría que recortar o ampliar los tiempos respectivos de uno o más pacientes "libres de evento" o "con evento"</v>
      </c>
      <c r="Q2"/>
      <c r="R2"/>
      <c r="S2"/>
      <c r="T2"/>
      <c r="U2"/>
      <c r="V2"/>
    </row>
    <row r="3" spans="1:22" hidden="1" x14ac:dyDescent="0.25">
      <c r="A3" s="111"/>
      <c r="C3" s="111"/>
      <c r="D3" s="111"/>
      <c r="E3" s="111"/>
      <c r="F3" s="111"/>
      <c r="G3" s="111"/>
      <c r="H3" s="111"/>
      <c r="I3" s="111"/>
      <c r="J3" s="111"/>
      <c r="K3" s="111"/>
      <c r="L3" s="112"/>
      <c r="Q3"/>
      <c r="R3"/>
      <c r="S3"/>
      <c r="T3"/>
      <c r="U3"/>
      <c r="V3"/>
    </row>
    <row r="4" spans="1:22" ht="18.75" x14ac:dyDescent="0.3">
      <c r="A4" s="130" t="s">
        <v>69</v>
      </c>
      <c r="D4" s="111"/>
      <c r="E4" s="111"/>
      <c r="F4" s="111"/>
      <c r="G4" s="111"/>
      <c r="H4" s="1"/>
      <c r="I4" s="111"/>
      <c r="J4" s="111"/>
      <c r="K4" s="111"/>
      <c r="L4" s="112"/>
      <c r="Q4"/>
      <c r="R4"/>
      <c r="S4"/>
      <c r="T4"/>
      <c r="U4"/>
      <c r="V4"/>
    </row>
    <row r="5" spans="1:22" x14ac:dyDescent="0.25">
      <c r="A5" s="113" t="s">
        <v>52</v>
      </c>
      <c r="B5" s="114">
        <f>E5+D5+C5</f>
        <v>5</v>
      </c>
      <c r="C5" s="83">
        <v>2</v>
      </c>
      <c r="D5" s="82">
        <v>1</v>
      </c>
      <c r="E5" s="81">
        <v>2</v>
      </c>
      <c r="G5" s="111"/>
      <c r="H5" s="3"/>
      <c r="I5" s="111"/>
      <c r="J5" s="111"/>
      <c r="K5" s="111"/>
      <c r="L5" s="111"/>
      <c r="Q5"/>
      <c r="R5"/>
      <c r="S5"/>
      <c r="T5"/>
      <c r="U5"/>
      <c r="V5"/>
    </row>
    <row r="6" spans="1:22" ht="8.25" customHeight="1" x14ac:dyDescent="0.25">
      <c r="A6" s="111"/>
      <c r="C6" s="115"/>
      <c r="D6" s="116"/>
      <c r="E6" s="117"/>
      <c r="F6" s="111"/>
      <c r="G6" s="111"/>
      <c r="H6" s="111"/>
      <c r="I6" s="111"/>
      <c r="J6" s="111"/>
      <c r="K6" s="111"/>
      <c r="L6" s="111"/>
      <c r="Q6"/>
      <c r="R6"/>
      <c r="S6"/>
      <c r="T6"/>
      <c r="U6"/>
      <c r="V6"/>
    </row>
    <row r="7" spans="1:22" ht="39.75" customHeight="1" x14ac:dyDescent="0.25">
      <c r="A7" s="2"/>
      <c r="B7" s="118" t="s">
        <v>1</v>
      </c>
      <c r="C7" s="119" t="str">
        <f>CONCATENATE(A1," ",B1," ",B5," ",C1)</f>
        <v>meses de los 5 del grupo Interv</v>
      </c>
      <c r="D7" s="119" t="str">
        <f>CONCATENATE(A1," ",B1," ",B5," ",D1)</f>
        <v>meses de los 5 del grupo Contr</v>
      </c>
      <c r="E7" s="111"/>
      <c r="F7" s="111"/>
      <c r="G7" s="111"/>
      <c r="H7" s="111"/>
      <c r="I7" s="111"/>
      <c r="J7" s="111"/>
      <c r="K7" s="111"/>
      <c r="L7" s="111"/>
      <c r="Q7"/>
      <c r="R7"/>
      <c r="S7"/>
      <c r="T7"/>
      <c r="U7"/>
      <c r="V7"/>
    </row>
    <row r="8" spans="1:22" ht="26.25" x14ac:dyDescent="0.25">
      <c r="A8" s="84" t="s">
        <v>18</v>
      </c>
      <c r="B8" s="85">
        <v>1.6646534368708661</v>
      </c>
      <c r="C8" s="86">
        <f>B8*B5</f>
        <v>8.3232671843543304</v>
      </c>
      <c r="D8" s="173">
        <f>(B8+B9)*B5</f>
        <v>13.316077077940754</v>
      </c>
      <c r="E8" s="120"/>
      <c r="F8" s="120"/>
      <c r="G8" s="121"/>
      <c r="H8" s="111"/>
      <c r="I8" s="111"/>
      <c r="J8" s="111"/>
      <c r="K8" s="111"/>
      <c r="L8" s="111"/>
      <c r="Q8"/>
      <c r="R8"/>
      <c r="S8"/>
      <c r="T8"/>
      <c r="U8"/>
      <c r="V8"/>
    </row>
    <row r="9" spans="1:22" ht="26.25" x14ac:dyDescent="0.25">
      <c r="A9" s="87" t="s">
        <v>16</v>
      </c>
      <c r="B9" s="88">
        <v>0.99856197871728458</v>
      </c>
      <c r="C9" s="174">
        <f>(B10+B9)*B5</f>
        <v>31.676732815645671</v>
      </c>
      <c r="D9" s="173"/>
      <c r="E9" s="116"/>
      <c r="F9" s="122"/>
      <c r="G9" s="121"/>
      <c r="H9" s="111"/>
      <c r="I9" s="111"/>
      <c r="J9" s="111"/>
      <c r="K9" s="111"/>
      <c r="L9" s="111"/>
      <c r="Q9"/>
      <c r="R9"/>
      <c r="S9"/>
      <c r="T9"/>
      <c r="U9"/>
      <c r="V9"/>
    </row>
    <row r="10" spans="1:22" ht="26.25" x14ac:dyDescent="0.25">
      <c r="A10" s="89" t="s">
        <v>17</v>
      </c>
      <c r="B10" s="90">
        <v>5.3367845844118493</v>
      </c>
      <c r="C10" s="174"/>
      <c r="D10" s="91">
        <f>B10*B5</f>
        <v>26.683922922059246</v>
      </c>
      <c r="E10" s="115"/>
      <c r="F10" s="122"/>
      <c r="G10" s="123"/>
      <c r="H10" s="111"/>
      <c r="I10" s="111"/>
      <c r="J10" s="111"/>
      <c r="K10" s="111"/>
      <c r="L10" s="111"/>
      <c r="Q10"/>
      <c r="R10"/>
      <c r="S10"/>
      <c r="T10"/>
      <c r="U10"/>
      <c r="V10"/>
    </row>
    <row r="11" spans="1:22" x14ac:dyDescent="0.25">
      <c r="A11" s="5"/>
      <c r="B11" s="92">
        <v>8</v>
      </c>
      <c r="C11" s="124">
        <f>C8+C9</f>
        <v>40</v>
      </c>
      <c r="D11" s="124">
        <f>D8+D10</f>
        <v>40</v>
      </c>
      <c r="E11" s="125"/>
      <c r="F11" s="125"/>
      <c r="G11" s="125"/>
      <c r="H11" s="111"/>
      <c r="I11" s="111"/>
      <c r="J11" s="111"/>
      <c r="K11" s="111"/>
      <c r="L11" s="111"/>
      <c r="Q11"/>
      <c r="R11"/>
      <c r="S11"/>
      <c r="T11"/>
      <c r="U11"/>
      <c r="V11"/>
    </row>
    <row r="12" spans="1:22" ht="9" customHeight="1" x14ac:dyDescent="0.25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Q12"/>
      <c r="R12"/>
      <c r="S12"/>
      <c r="T12"/>
      <c r="U12"/>
      <c r="V12"/>
    </row>
    <row r="13" spans="1:22" x14ac:dyDescent="0.25">
      <c r="A13" s="111"/>
      <c r="B13" s="111"/>
      <c r="C13" s="126">
        <f>(E5+D5)*B11</f>
        <v>24</v>
      </c>
      <c r="D13" s="126">
        <f>E5*B11</f>
        <v>16</v>
      </c>
      <c r="E13" s="111"/>
      <c r="F13" s="127" t="s">
        <v>64</v>
      </c>
      <c r="G13" s="111"/>
      <c r="H13" s="111"/>
      <c r="I13" s="111"/>
      <c r="J13" s="111"/>
      <c r="K13" s="111"/>
      <c r="L13" s="111"/>
      <c r="Q13"/>
      <c r="R13"/>
      <c r="S13"/>
      <c r="T13"/>
      <c r="U13"/>
      <c r="V13"/>
    </row>
    <row r="14" spans="1:22" ht="36" customHeight="1" x14ac:dyDescent="0.25">
      <c r="A14" s="175" t="s">
        <v>53</v>
      </c>
      <c r="B14" s="175"/>
      <c r="C14" s="128">
        <f>C9-C13</f>
        <v>7.6767328156456713</v>
      </c>
      <c r="D14" s="128">
        <f>D10-D13</f>
        <v>10.683922922059246</v>
      </c>
      <c r="F14" s="176" t="str">
        <f>IF((AND(((B9+B10)/B11)&gt;((D5+E5)/B5),(B10/B11)&gt;(E5/B5))),E2,G2)</f>
        <v>puede representarse llegando los 5 pacientes, a los 8 meses</v>
      </c>
      <c r="G14" s="177"/>
      <c r="H14" s="177"/>
      <c r="I14" s="177"/>
      <c r="J14" s="177"/>
      <c r="K14" s="177"/>
      <c r="L14" s="177"/>
      <c r="M14" s="177"/>
      <c r="N14" s="177"/>
      <c r="O14" s="177"/>
      <c r="P14" s="178"/>
      <c r="Q14"/>
      <c r="R14"/>
      <c r="S14"/>
      <c r="T14"/>
      <c r="U14"/>
      <c r="V14"/>
    </row>
    <row r="15" spans="1:22" x14ac:dyDescent="0.25">
      <c r="Q15"/>
      <c r="R15"/>
      <c r="S15"/>
      <c r="T15"/>
    </row>
    <row r="16" spans="1:22" x14ac:dyDescent="0.25">
      <c r="F16" s="45" t="s">
        <v>54</v>
      </c>
      <c r="G16" s="45"/>
      <c r="H16" s="45"/>
      <c r="I16" s="45"/>
      <c r="J16" s="45"/>
      <c r="L16" s="45" t="s">
        <v>55</v>
      </c>
    </row>
    <row r="17" spans="1:26" ht="15.75" thickBot="1" x14ac:dyDescent="0.3">
      <c r="A17" s="96" t="s">
        <v>59</v>
      </c>
      <c r="B17" s="96"/>
      <c r="D17" s="93"/>
      <c r="F17" s="45" t="s">
        <v>56</v>
      </c>
      <c r="G17" s="45"/>
      <c r="H17" s="45"/>
      <c r="I17" s="45"/>
      <c r="J17" s="45"/>
      <c r="Q17" s="102"/>
      <c r="R17" s="102"/>
      <c r="S17" s="102"/>
      <c r="T17" s="102"/>
      <c r="U17" s="102"/>
      <c r="V17" s="102"/>
      <c r="W17" s="102"/>
      <c r="X17" s="102"/>
      <c r="Y17" s="102"/>
      <c r="Z17" s="102"/>
    </row>
    <row r="18" spans="1:26" x14ac:dyDescent="0.25">
      <c r="A18" s="131" t="s">
        <v>67</v>
      </c>
      <c r="F18" s="129">
        <v>1</v>
      </c>
      <c r="G18" s="129">
        <v>2</v>
      </c>
      <c r="H18" s="181">
        <v>3</v>
      </c>
      <c r="I18" s="94">
        <v>4</v>
      </c>
      <c r="J18" s="95">
        <v>5</v>
      </c>
      <c r="L18" s="129">
        <v>1</v>
      </c>
      <c r="M18" s="129">
        <v>2</v>
      </c>
      <c r="N18" s="184">
        <v>3</v>
      </c>
      <c r="O18" s="94">
        <v>4</v>
      </c>
      <c r="P18" s="95">
        <v>5</v>
      </c>
      <c r="Q18" s="102"/>
      <c r="R18" s="102"/>
      <c r="S18" s="102"/>
      <c r="T18" s="102"/>
      <c r="U18" s="102"/>
      <c r="V18" s="102"/>
      <c r="W18" s="102"/>
      <c r="X18" s="102"/>
      <c r="Y18" s="102"/>
      <c r="Z18" s="102"/>
    </row>
    <row r="19" spans="1:26" x14ac:dyDescent="0.25">
      <c r="A19" s="131" t="s">
        <v>68</v>
      </c>
      <c r="D19" s="97" t="s">
        <v>57</v>
      </c>
      <c r="E19" s="98">
        <v>1</v>
      </c>
      <c r="F19" s="99"/>
      <c r="G19" s="100"/>
      <c r="H19" s="182"/>
      <c r="I19" s="179"/>
      <c r="J19" s="103"/>
      <c r="K19" s="101"/>
      <c r="L19" s="99"/>
      <c r="M19" s="100"/>
      <c r="N19" s="185"/>
      <c r="O19" s="179"/>
      <c r="P19" s="103"/>
      <c r="Q19" s="102"/>
      <c r="R19" s="102"/>
      <c r="S19" s="102"/>
      <c r="T19" s="102"/>
      <c r="U19" s="102"/>
      <c r="V19" s="102"/>
      <c r="W19" s="102"/>
      <c r="X19" s="102"/>
      <c r="Y19" s="102"/>
      <c r="Z19" s="102"/>
    </row>
    <row r="20" spans="1:26" x14ac:dyDescent="0.25">
      <c r="E20" s="98">
        <v>2</v>
      </c>
      <c r="F20" s="99"/>
      <c r="G20" s="100"/>
      <c r="H20" s="182"/>
      <c r="I20" s="179"/>
      <c r="J20" s="103"/>
      <c r="K20" s="101"/>
      <c r="L20" s="99"/>
      <c r="M20" s="100"/>
      <c r="N20" s="185"/>
      <c r="O20" s="179"/>
      <c r="P20" s="103"/>
      <c r="Q20" s="102"/>
      <c r="R20" s="102"/>
      <c r="S20" s="102"/>
      <c r="T20" s="102"/>
      <c r="U20" s="102"/>
      <c r="V20" s="102"/>
      <c r="W20" s="102"/>
      <c r="X20" s="102"/>
      <c r="Y20" s="102"/>
      <c r="Z20" s="102"/>
    </row>
    <row r="21" spans="1:26" x14ac:dyDescent="0.25">
      <c r="E21" s="98">
        <v>3</v>
      </c>
      <c r="F21" s="99"/>
      <c r="G21" s="100"/>
      <c r="H21" s="182"/>
      <c r="I21" s="179"/>
      <c r="J21" s="103"/>
      <c r="K21" s="101"/>
      <c r="L21" s="99"/>
      <c r="M21" s="100"/>
      <c r="N21" s="185"/>
      <c r="O21" s="179"/>
      <c r="P21" s="103"/>
      <c r="Q21" s="102"/>
      <c r="R21" s="102"/>
      <c r="S21" s="102"/>
      <c r="T21" s="102"/>
      <c r="U21" s="102"/>
      <c r="V21" s="102"/>
      <c r="W21" s="102"/>
      <c r="X21" s="102"/>
      <c r="Y21" s="102"/>
      <c r="Z21" s="102"/>
    </row>
    <row r="22" spans="1:26" x14ac:dyDescent="0.25">
      <c r="E22" s="98">
        <v>4</v>
      </c>
      <c r="F22" s="99"/>
      <c r="G22" s="100"/>
      <c r="H22" s="182"/>
      <c r="I22" s="179"/>
      <c r="J22" s="103"/>
      <c r="K22" s="101"/>
      <c r="L22" s="99"/>
      <c r="M22" s="100"/>
      <c r="N22" s="185"/>
      <c r="O22" s="179"/>
      <c r="P22" s="104"/>
      <c r="Q22" s="102"/>
      <c r="R22" s="102"/>
      <c r="S22" s="102"/>
      <c r="T22" s="102"/>
      <c r="U22" s="102"/>
      <c r="V22" s="102"/>
      <c r="W22" s="102"/>
      <c r="X22" s="102"/>
      <c r="Y22" s="102"/>
      <c r="Z22" s="102"/>
    </row>
    <row r="23" spans="1:26" x14ac:dyDescent="0.25">
      <c r="E23" s="98">
        <v>5</v>
      </c>
      <c r="F23" s="99"/>
      <c r="G23" s="100"/>
      <c r="H23" s="182"/>
      <c r="I23" s="180"/>
      <c r="J23" s="104"/>
      <c r="K23" s="101"/>
      <c r="L23" s="99"/>
      <c r="M23" s="100"/>
      <c r="N23" s="186"/>
      <c r="O23" s="180"/>
      <c r="P23" s="104"/>
    </row>
    <row r="24" spans="1:26" x14ac:dyDescent="0.25">
      <c r="E24" s="98">
        <v>6</v>
      </c>
      <c r="F24" s="99"/>
      <c r="G24" s="100"/>
      <c r="H24" s="182"/>
      <c r="I24" s="180"/>
      <c r="J24" s="104"/>
      <c r="K24" s="101"/>
      <c r="L24" s="99"/>
      <c r="M24" s="100"/>
      <c r="N24" s="186"/>
      <c r="O24" s="180"/>
      <c r="P24" s="104"/>
    </row>
    <row r="25" spans="1:26" x14ac:dyDescent="0.25">
      <c r="E25" s="98">
        <v>7</v>
      </c>
      <c r="F25" s="99"/>
      <c r="G25" s="100"/>
      <c r="H25" s="182"/>
      <c r="I25" s="180"/>
      <c r="J25" s="104"/>
      <c r="L25" s="99"/>
      <c r="M25" s="100"/>
      <c r="N25" s="186"/>
      <c r="O25" s="180"/>
      <c r="P25" s="104"/>
      <c r="Q25"/>
    </row>
    <row r="26" spans="1:26" ht="15.75" thickBot="1" x14ac:dyDescent="0.3">
      <c r="E26" s="98">
        <v>8</v>
      </c>
      <c r="F26" s="99"/>
      <c r="G26" s="100"/>
      <c r="H26" s="182"/>
      <c r="I26" s="180"/>
      <c r="J26" s="104"/>
      <c r="L26" s="99"/>
      <c r="M26" s="100"/>
      <c r="N26" s="186"/>
      <c r="O26" s="180"/>
      <c r="P26" s="104"/>
    </row>
    <row r="27" spans="1:26" ht="15.75" thickBot="1" x14ac:dyDescent="0.3">
      <c r="F27" s="129">
        <v>1</v>
      </c>
      <c r="G27" s="129">
        <v>2</v>
      </c>
      <c r="H27" s="183">
        <v>3</v>
      </c>
      <c r="I27" s="106">
        <v>4</v>
      </c>
      <c r="J27" s="107">
        <v>5</v>
      </c>
      <c r="L27" s="129">
        <v>1</v>
      </c>
      <c r="M27" s="129">
        <v>2</v>
      </c>
      <c r="N27" s="187">
        <v>3</v>
      </c>
      <c r="O27" s="106">
        <v>4</v>
      </c>
      <c r="P27" s="107">
        <v>5</v>
      </c>
    </row>
    <row r="28" spans="1:26" x14ac:dyDescent="0.25">
      <c r="F28" s="45" t="s">
        <v>56</v>
      </c>
      <c r="G28" s="45"/>
      <c r="H28" s="45"/>
      <c r="I28" s="45"/>
      <c r="J28" s="45"/>
      <c r="K28" s="45"/>
      <c r="L28" s="45"/>
      <c r="M28" s="45"/>
    </row>
    <row r="29" spans="1:26" x14ac:dyDescent="0.25">
      <c r="F29" s="45" t="s">
        <v>54</v>
      </c>
      <c r="G29" s="45"/>
      <c r="H29" s="45"/>
      <c r="I29" s="45"/>
      <c r="J29" s="45"/>
      <c r="K29" s="45"/>
      <c r="L29" s="45" t="s">
        <v>55</v>
      </c>
      <c r="M29" s="45"/>
    </row>
  </sheetData>
  <mergeCells count="4">
    <mergeCell ref="D8:D9"/>
    <mergeCell ref="C9:C10"/>
    <mergeCell ref="A14:B14"/>
    <mergeCell ref="F14:P1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PtS</vt:lpstr>
      <vt:lpstr>PtSLEv</vt:lpstr>
      <vt:lpstr>3 t biográf</vt:lpstr>
      <vt:lpstr>PtS x Rg1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2018-11-20T13:30:16Z</dcterms:created>
  <dcterms:modified xsi:type="dcterms:W3CDTF">2020-04-17T10:55:22Z</dcterms:modified>
</cp:coreProperties>
</file>