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20200324-Galo\0-Datos\010-Temas publc\20200417-VÑ BEACON\"/>
    </mc:Choice>
  </mc:AlternateContent>
  <bookViews>
    <workbookView xWindow="0" yWindow="0" windowWidth="20490" windowHeight="7545"/>
  </bookViews>
  <sheets>
    <sheet name="PtS" sheetId="4" r:id="rId1"/>
    <sheet name="PtSLEv" sheetId="2" r:id="rId2"/>
    <sheet name="3 t biográf" sheetId="5" r:id="rId3"/>
    <sheet name="PtS x Rg1" sheetId="6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6" l="1"/>
  <c r="D13" i="6" l="1"/>
  <c r="C13" i="6"/>
  <c r="C8" i="6"/>
  <c r="A1" i="6"/>
  <c r="D7" i="6" s="1"/>
  <c r="D8" i="6" l="1"/>
  <c r="C7" i="6"/>
  <c r="E2" i="6"/>
  <c r="G2" i="6" s="1"/>
  <c r="D10" i="6"/>
  <c r="D14" i="6" s="1"/>
  <c r="C9" i="6"/>
  <c r="C14" i="6" s="1"/>
  <c r="F14" i="6" l="1"/>
  <c r="D11" i="6"/>
  <c r="C11" i="6"/>
  <c r="I23" i="2" l="1"/>
  <c r="A23" i="2" l="1"/>
  <c r="F13" i="4" l="1"/>
  <c r="D13" i="4"/>
  <c r="F12" i="4"/>
  <c r="D12" i="4"/>
  <c r="F11" i="4"/>
  <c r="D11" i="4"/>
  <c r="D13" i="2"/>
  <c r="E13" i="2" s="1"/>
  <c r="D12" i="2"/>
  <c r="E12" i="2" s="1"/>
  <c r="E11" i="2"/>
  <c r="D11" i="2"/>
  <c r="F13" i="2"/>
  <c r="F12" i="2"/>
  <c r="F11" i="2"/>
  <c r="H26" i="2" l="1"/>
  <c r="E21" i="2"/>
  <c r="A21" i="2"/>
  <c r="H19" i="2"/>
  <c r="G19" i="2"/>
  <c r="C19" i="2"/>
  <c r="B19" i="2"/>
  <c r="J16" i="2"/>
  <c r="J15" i="2"/>
  <c r="I13" i="2"/>
  <c r="I12" i="2"/>
  <c r="C21" i="2"/>
  <c r="I11" i="2"/>
  <c r="I8" i="2"/>
  <c r="H8" i="2"/>
  <c r="H26" i="4"/>
  <c r="I23" i="4"/>
  <c r="A23" i="4"/>
  <c r="E21" i="4"/>
  <c r="C21" i="4"/>
  <c r="B21" i="4"/>
  <c r="A21" i="4"/>
  <c r="H19" i="4"/>
  <c r="G19" i="4"/>
  <c r="C19" i="4"/>
  <c r="B19" i="4"/>
  <c r="I16" i="2" l="1"/>
  <c r="H11" i="2"/>
  <c r="I15" i="2"/>
  <c r="B21" i="2"/>
  <c r="G15" i="2"/>
  <c r="D21" i="2" s="1"/>
  <c r="B23" i="2" l="1"/>
  <c r="H13" i="2"/>
  <c r="H12" i="2"/>
  <c r="F15" i="2" l="1"/>
  <c r="C23" i="2"/>
  <c r="H29" i="2" s="1"/>
  <c r="J29" i="2" s="1"/>
  <c r="D23" i="2" l="1"/>
  <c r="H28" i="2" s="1"/>
  <c r="F16" i="2"/>
  <c r="E23" i="2" s="1"/>
  <c r="A21" i="5"/>
  <c r="D19" i="5"/>
  <c r="C19" i="5"/>
  <c r="D21" i="5"/>
  <c r="C21" i="5"/>
  <c r="J9" i="5"/>
  <c r="I9" i="5"/>
  <c r="D14" i="5" s="1"/>
  <c r="J28" i="2" l="1"/>
  <c r="H27" i="2"/>
  <c r="D16" i="5"/>
  <c r="D24" i="5" s="1"/>
  <c r="D15" i="5"/>
  <c r="C24" i="5" s="1"/>
  <c r="C14" i="5"/>
  <c r="C15" i="5" s="1"/>
  <c r="C22" i="5" s="1"/>
  <c r="C16" i="5" l="1"/>
  <c r="D22" i="5" s="1"/>
  <c r="J27" i="2"/>
  <c r="H30" i="2"/>
  <c r="C23" i="5"/>
  <c r="C25" i="5" s="1"/>
  <c r="D23" i="5"/>
  <c r="D25" i="5" s="1"/>
  <c r="J16" i="4"/>
  <c r="J15" i="4"/>
  <c r="I13" i="4"/>
  <c r="I12" i="4"/>
  <c r="I11" i="4"/>
  <c r="I8" i="4"/>
  <c r="H8" i="4"/>
  <c r="I15" i="4" l="1"/>
  <c r="E11" i="4"/>
  <c r="I27" i="2"/>
  <c r="I28" i="2"/>
  <c r="J30" i="2"/>
  <c r="I29" i="2"/>
  <c r="I16" i="4"/>
  <c r="H11" i="4"/>
  <c r="G15" i="4"/>
  <c r="D21" i="4" s="1"/>
  <c r="E12" i="4" l="1"/>
  <c r="B23" i="4" s="1"/>
  <c r="E13" i="4"/>
  <c r="C23" i="4" s="1"/>
  <c r="H29" i="4" s="1"/>
  <c r="J29" i="4" s="1"/>
  <c r="F15" i="4"/>
  <c r="D23" i="4" s="1"/>
  <c r="H28" i="4" s="1"/>
  <c r="H13" i="4" l="1"/>
  <c r="H12" i="4"/>
  <c r="J28" i="4"/>
  <c r="H27" i="4"/>
  <c r="F16" i="4"/>
  <c r="E23" i="4" s="1"/>
  <c r="J27" i="4" l="1"/>
  <c r="H30" i="4"/>
  <c r="I27" i="4" s="1"/>
  <c r="J30" i="4" l="1"/>
  <c r="I29" i="4"/>
  <c r="I28" i="4"/>
</calcChain>
</file>

<file path=xl/sharedStrings.xml><?xml version="1.0" encoding="utf-8"?>
<sst xmlns="http://schemas.openxmlformats.org/spreadsheetml/2006/main" count="124" uniqueCount="72">
  <si>
    <t>Supervivencia</t>
  </si>
  <si>
    <t>meses</t>
  </si>
  <si>
    <t>Diferencia</t>
  </si>
  <si>
    <t xml:space="preserve">en </t>
  </si>
  <si>
    <t>días</t>
  </si>
  <si>
    <t>en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</si>
  <si>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tSLEv:</t>
    </r>
    <r>
      <rPr>
        <sz val="10"/>
        <rFont val="Calibri"/>
        <family val="2"/>
        <scheme val="minor"/>
      </rPr>
      <t xml:space="preserve"> tiempo de supervivencia libre de evento; </t>
    </r>
    <r>
      <rPr>
        <b/>
        <sz val="10"/>
        <rFont val="Calibri"/>
        <family val="2"/>
        <scheme val="minor"/>
      </rPr>
      <t>PtSLEv:</t>
    </r>
    <r>
      <rPr>
        <sz val="10"/>
        <rFont val="Calibri"/>
        <family val="2"/>
        <scheme val="minor"/>
      </rPr>
      <t xml:space="preserve"> prolongación del tiempo de supervivencia libre de evento.</t>
    </r>
  </si>
  <si>
    <t>Media tSLEv,</t>
  </si>
  <si>
    <t>Dif Medias = PtSLEv,</t>
  </si>
  <si>
    <t>Calculadora del "Tiempo de Supervivencia Libre de Evento" (tSLEv) y de la "Prolongación del Tiempo de Supervivencia Libre de Evento (PtSLEv)"</t>
  </si>
  <si>
    <t>El área de referencia representa</t>
  </si>
  <si>
    <t>Área de referencia</t>
  </si>
  <si>
    <t>En un área de:</t>
  </si>
  <si>
    <t>Media tS,</t>
  </si>
  <si>
    <t>Media tS;</t>
  </si>
  <si>
    <t>Dif Medias = PtS,</t>
  </si>
  <si>
    <t>PtS por la intervención</t>
  </si>
  <si>
    <t>tS sin la intervención</t>
  </si>
  <si>
    <t>Resto de t sin éxito</t>
  </si>
  <si>
    <t>tSLEv sin la intervención</t>
  </si>
  <si>
    <t>PtSLEv por la intervención</t>
  </si>
  <si>
    <t>Área Bajo la Curva (ABC) por píxeles</t>
  </si>
  <si>
    <t>Tiempo medko de Supervivencia Libre de Evento (tSLEv)</t>
  </si>
  <si>
    <t>Tiempo medio que permenecen con evento</t>
  </si>
  <si>
    <r>
      <t>Tiempo medio de Supervivencia</t>
    </r>
    <r>
      <rPr>
        <b/>
        <sz val="1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(tS)</t>
    </r>
  </si>
  <si>
    <t>Calculadora del "Tiempo medio de Supervivencia (tS)" y de la "Prolongación del Tiempo medio de Supervivencia (PtS)"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</si>
  <si>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tS:</t>
    </r>
    <r>
      <rPr>
        <sz val="10"/>
        <rFont val="Calibri"/>
        <family val="2"/>
        <scheme val="minor"/>
      </rPr>
      <t xml:space="preserve"> tiempo medio de supervivencia; </t>
    </r>
    <r>
      <rPr>
        <b/>
        <sz val="10"/>
        <rFont val="Calibri"/>
        <family val="2"/>
        <scheme val="minor"/>
      </rPr>
      <t>PtS:</t>
    </r>
    <r>
      <rPr>
        <sz val="10"/>
        <rFont val="Calibri"/>
        <family val="2"/>
        <scheme val="minor"/>
      </rPr>
      <t xml:space="preserve"> prolongación del tiempo mediode supervivencia.</t>
    </r>
  </si>
  <si>
    <t>Tiempo medio que permenecen sin supervivencia</t>
  </si>
  <si>
    <t>Calculadora del "Tiempo medio de Supervivencia vivido SIN evento, vivido CON evento, y de Mortalidad" desde las áreas bajo las curvas.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</si>
  <si>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ABC:</t>
    </r>
    <r>
      <rPr>
        <sz val="10"/>
        <rFont val="Calibri"/>
        <family val="2"/>
        <scheme val="minor"/>
      </rPr>
      <t xml:space="preserve"> área bajo la curva; </t>
    </r>
    <r>
      <rPr>
        <b/>
        <sz val="10"/>
        <rFont val="Calibri"/>
        <family val="2"/>
        <scheme val="minor"/>
      </rPr>
      <t>DES:</t>
    </r>
    <r>
      <rPr>
        <sz val="10"/>
        <rFont val="Calibri"/>
        <family val="2"/>
        <scheme val="minor"/>
      </rPr>
      <t xml:space="preserve"> diferencia estadísticamente significativa; </t>
    </r>
    <r>
      <rPr>
        <b/>
        <sz val="10"/>
        <rFont val="Calibri"/>
        <family val="2"/>
        <scheme val="minor"/>
      </rPr>
      <t>tS:</t>
    </r>
    <r>
      <rPr>
        <sz val="10"/>
        <rFont val="Calibri"/>
        <family val="2"/>
        <scheme val="minor"/>
      </rPr>
      <t xml:space="preserve"> tiempo medio de supervivencia; </t>
    </r>
    <r>
      <rPr>
        <b/>
        <sz val="10"/>
        <rFont val="Calibri"/>
        <family val="2"/>
        <scheme val="minor"/>
      </rPr>
      <t xml:space="preserve"> tSLEv: </t>
    </r>
    <r>
      <rPr>
        <sz val="10"/>
        <rFont val="Calibri"/>
        <family val="2"/>
        <scheme val="minor"/>
      </rPr>
      <t>tiempo medio de supervivencia libre de evento.</t>
    </r>
  </si>
  <si>
    <t>ABC de tSLEv por píxeles</t>
  </si>
  <si>
    <t>ABC de tS por píxeles</t>
  </si>
  <si>
    <t>tSLEv</t>
  </si>
  <si>
    <t>tS</t>
  </si>
  <si>
    <r>
      <rPr>
        <b/>
        <sz val="11"/>
        <color rgb="FF993300"/>
        <rFont val="Calibri"/>
        <family val="2"/>
        <scheme val="minor"/>
      </rPr>
      <t>Tabla ...:</t>
    </r>
    <r>
      <rPr>
        <b/>
        <sz val="11"/>
        <color theme="1"/>
        <rFont val="Calibri"/>
        <family val="2"/>
        <scheme val="minor"/>
      </rPr>
      <t xml:space="preserve"> Diferencias en la distribución de "</t>
    </r>
    <r>
      <rPr>
        <b/>
        <sz val="11"/>
        <color rgb="FF009900"/>
        <rFont val="Calibri"/>
        <family val="2"/>
        <scheme val="minor"/>
      </rPr>
      <t>Tiempo medio de Supervivencia vivido SIN evento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sz val="11"/>
        <color rgb="FFFFC000"/>
        <rFont val="Calibri"/>
        <family val="2"/>
        <scheme val="minor"/>
      </rPr>
      <t>vivido CON evento</t>
    </r>
    <r>
      <rPr>
        <b/>
        <sz val="11"/>
        <color theme="1"/>
        <rFont val="Calibri"/>
        <family val="2"/>
        <scheme val="minor"/>
      </rPr>
      <t xml:space="preserve">, y </t>
    </r>
    <r>
      <rPr>
        <b/>
        <sz val="11"/>
        <color rgb="FFFF0000"/>
        <rFont val="Calibri"/>
        <family val="2"/>
        <scheme val="minor"/>
      </rPr>
      <t>de Mortalidad</t>
    </r>
    <r>
      <rPr>
        <b/>
        <sz val="11"/>
        <color theme="1"/>
        <rFont val="Calibri"/>
        <family val="2"/>
        <scheme val="minor"/>
      </rPr>
      <t>"</t>
    </r>
  </si>
  <si>
    <t>Media,</t>
  </si>
  <si>
    <t>tS vivido SIN evento</t>
  </si>
  <si>
    <t>tS vivido CON Evento</t>
  </si>
  <si>
    <t>t de Mortalidad</t>
  </si>
  <si>
    <t>Total t analizado</t>
  </si>
  <si>
    <t>Suervivencia global</t>
  </si>
  <si>
    <t>MEDIANAS DE SUPERVIVENCIA GLOBAL</t>
  </si>
  <si>
    <t>Mediana de S</t>
  </si>
  <si>
    <t>Prolongación de la Mediana S</t>
  </si>
  <si>
    <t>MEDIANAS DE SUPERVIVENCIA LIBRE DE ENFERMEDAD</t>
  </si>
  <si>
    <t>Mediana de SLEv</t>
  </si>
  <si>
    <t>Prolongación de la Mediana SLEv</t>
  </si>
  <si>
    <t>20191024-ECA Beacon 8m, CCRmet BRAFm [Enc+Bin+CTX vs Folf+Iri ó CTX], +S y SLE. Kopetz</t>
  </si>
  <si>
    <t xml:space="preserve">Kopetz S, Grothey A, Yaeger R, Van Cutsem E, et al. Encorafenib, Binimetinib, and Cetuximab in BRAF V600E-Mutated Colorectal Cancer. N Engl J Med. 2019 Oct 24;381(17):1632-1643. </t>
  </si>
  <si>
    <t>de los</t>
  </si>
  <si>
    <t>del grupo Interv</t>
  </si>
  <si>
    <t>del grupo Contr</t>
  </si>
  <si>
    <t>NNT</t>
  </si>
  <si>
    <t>Distribuir cuadros verdes tras todos los supervivientes al evento</t>
  </si>
  <si>
    <t>Intervención</t>
  </si>
  <si>
    <t>Control</t>
  </si>
  <si>
    <t>Personas</t>
  </si>
  <si>
    <t>Meses</t>
  </si>
  <si>
    <t>Supervivencia libre de enfermedad</t>
  </si>
  <si>
    <t>Mortalidad global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</si>
  <si>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</si>
  <si>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</si>
  <si>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</si>
  <si>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</si>
  <si>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 xml:space="preserve">NOTA: </t>
  </si>
  <si>
    <t>encorafenib y CTX (doble), n= 220</t>
  </si>
  <si>
    <t>FOLFIRI y CTX (control), n= 221</t>
  </si>
  <si>
    <t>Terapia Doble: Cetuximab + Encorafenib, n= 220</t>
  </si>
  <si>
    <t>Control: Cetuximab + Irinotecan o FOLFIRI, n= 221</t>
  </si>
  <si>
    <r>
      <rPr>
        <b/>
        <sz val="14"/>
        <color rgb="FF993300"/>
        <rFont val="Calibri"/>
        <family val="2"/>
        <scheme val="minor"/>
      </rPr>
      <t xml:space="preserve">Gráfico g-2.1 Doble vs Control: </t>
    </r>
    <r>
      <rPr>
        <b/>
        <sz val="14"/>
        <color theme="1"/>
        <rFont val="Calibri"/>
        <family val="2"/>
        <scheme val="minor"/>
      </rPr>
      <t>Cruce de PtS x Rg 1 en Mortalidad Global.</t>
    </r>
  </si>
  <si>
    <r>
      <rPr>
        <b/>
        <sz val="11"/>
        <color rgb="FF993300"/>
        <rFont val="Calibri"/>
        <family val="2"/>
        <scheme val="minor"/>
      </rPr>
      <t>Tabla t-2.2 Doble vs Control:</t>
    </r>
    <r>
      <rPr>
        <b/>
        <sz val="11"/>
        <rFont val="Calibri"/>
        <family val="2"/>
        <scheme val="minor"/>
      </rPr>
      <t xml:space="preserve"> Cálculo del "Supervivencia Libre de Enfermedad" por las áreas bajo las curvas</t>
    </r>
  </si>
  <si>
    <r>
      <rPr>
        <b/>
        <sz val="11"/>
        <color rgb="FF993300"/>
        <rFont val="Calibri"/>
        <family val="2"/>
        <scheme val="minor"/>
      </rPr>
      <t>Tabla t-2.1 Doble vs Control:</t>
    </r>
    <r>
      <rPr>
        <b/>
        <sz val="11"/>
        <rFont val="Calibri"/>
        <family val="2"/>
        <scheme val="minor"/>
      </rPr>
      <t xml:space="preserve"> Cálculo del "Tiempo medio de Supervivencia" (tS) por las áreas bajo las curvas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</si>
</sst>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0.0%"/>
    <numFmt numFmtId="167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933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8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990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6699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9933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2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13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right"/>
    </xf>
    <xf numFmtId="1" fontId="3" fillId="3" borderId="12" xfId="1" applyNumberFormat="1" applyFont="1" applyFill="1" applyBorder="1" applyAlignment="1">
      <alignment horizontal="center"/>
    </xf>
    <xf numFmtId="0" fontId="3" fillId="0" borderId="9" xfId="0" applyFont="1" applyBorder="1"/>
    <xf numFmtId="164" fontId="3" fillId="0" borderId="0" xfId="1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Border="1"/>
    <xf numFmtId="0" fontId="6" fillId="0" borderId="16" xfId="0" applyFont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2" fontId="3" fillId="0" borderId="7" xfId="0" applyNumberFormat="1" applyFont="1" applyFill="1" applyBorder="1" applyAlignment="1">
      <alignment horizontal="center" wrapText="1"/>
    </xf>
    <xf numFmtId="4" fontId="3" fillId="3" borderId="2" xfId="0" applyNumberFormat="1" applyFont="1" applyFill="1" applyBorder="1"/>
    <xf numFmtId="0" fontId="3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166" fontId="3" fillId="2" borderId="10" xfId="2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12" fillId="0" borderId="0" xfId="0" applyFont="1"/>
    <xf numFmtId="0" fontId="5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2" borderId="0" xfId="0" applyFont="1" applyFill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 vertical="center"/>
    </xf>
    <xf numFmtId="164" fontId="3" fillId="3" borderId="7" xfId="1" applyNumberFormat="1" applyFont="1" applyFill="1" applyBorder="1" applyAlignment="1">
      <alignment horizontal="center" vertical="center"/>
    </xf>
    <xf numFmtId="0" fontId="0" fillId="4" borderId="0" xfId="0" applyFill="1"/>
    <xf numFmtId="2" fontId="0" fillId="4" borderId="0" xfId="0" applyNumberFormat="1" applyFill="1"/>
    <xf numFmtId="0" fontId="5" fillId="4" borderId="1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left" vertical="center" wrapText="1"/>
    </xf>
    <xf numFmtId="2" fontId="17" fillId="4" borderId="7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/>
    </xf>
    <xf numFmtId="2" fontId="18" fillId="4" borderId="7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/>
    </xf>
    <xf numFmtId="2" fontId="19" fillId="4" borderId="7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/>
    </xf>
    <xf numFmtId="164" fontId="5" fillId="4" borderId="7" xfId="0" applyNumberFormat="1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67" fontId="3" fillId="3" borderId="2" xfId="0" applyNumberFormat="1" applyFont="1" applyFill="1" applyBorder="1"/>
    <xf numFmtId="167" fontId="3" fillId="3" borderId="5" xfId="0" applyNumberFormat="1" applyFont="1" applyFill="1" applyBorder="1"/>
    <xf numFmtId="0" fontId="9" fillId="4" borderId="0" xfId="0" applyFont="1" applyFill="1" applyBorder="1" applyAlignment="1">
      <alignment vertical="center" wrapText="1"/>
    </xf>
    <xf numFmtId="164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/>
    <xf numFmtId="49" fontId="3" fillId="4" borderId="7" xfId="0" applyNumberFormat="1" applyFont="1" applyFill="1" applyBorder="1" applyAlignment="1">
      <alignment horizontal="center" vertical="center"/>
    </xf>
    <xf numFmtId="0" fontId="0" fillId="0" borderId="0" xfId="0" applyBorder="1"/>
    <xf numFmtId="1" fontId="26" fillId="2" borderId="7" xfId="0" applyNumberFormat="1" applyFont="1" applyFill="1" applyBorder="1" applyAlignment="1">
      <alignment horizontal="center" vertical="center"/>
    </xf>
    <xf numFmtId="1" fontId="21" fillId="2" borderId="7" xfId="0" applyNumberFormat="1" applyFont="1" applyFill="1" applyBorder="1" applyAlignment="1">
      <alignment horizontal="center" vertical="center"/>
    </xf>
    <xf numFmtId="1" fontId="19" fillId="2" borderId="7" xfId="0" applyNumberFormat="1" applyFont="1" applyFill="1" applyBorder="1" applyAlignment="1">
      <alignment horizontal="center" vertical="center"/>
    </xf>
    <xf numFmtId="0" fontId="19" fillId="0" borderId="7" xfId="0" applyFont="1" applyBorder="1" applyAlignment="1">
      <alignment horizontal="right" wrapText="1"/>
    </xf>
    <xf numFmtId="2" fontId="19" fillId="2" borderId="7" xfId="0" applyNumberFormat="1" applyFont="1" applyFill="1" applyBorder="1" applyAlignment="1">
      <alignment vertical="center"/>
    </xf>
    <xf numFmtId="1" fontId="19" fillId="0" borderId="7" xfId="0" applyNumberFormat="1" applyFont="1" applyBorder="1" applyAlignment="1">
      <alignment vertical="center"/>
    </xf>
    <xf numFmtId="0" fontId="21" fillId="0" borderId="7" xfId="0" applyFont="1" applyBorder="1" applyAlignment="1">
      <alignment horizontal="right" wrapText="1"/>
    </xf>
    <xf numFmtId="2" fontId="21" fillId="2" borderId="7" xfId="0" applyNumberFormat="1" applyFont="1" applyFill="1" applyBorder="1" applyAlignment="1">
      <alignment vertical="center"/>
    </xf>
    <xf numFmtId="0" fontId="26" fillId="0" borderId="7" xfId="0" applyFont="1" applyBorder="1" applyAlignment="1">
      <alignment horizontal="right" wrapText="1"/>
    </xf>
    <xf numFmtId="2" fontId="26" fillId="2" borderId="7" xfId="0" applyNumberFormat="1" applyFont="1" applyFill="1" applyBorder="1" applyAlignment="1">
      <alignment vertical="center"/>
    </xf>
    <xf numFmtId="1" fontId="26" fillId="0" borderId="7" xfId="0" applyNumberFormat="1" applyFont="1" applyBorder="1" applyAlignment="1">
      <alignment vertical="center"/>
    </xf>
    <xf numFmtId="2" fontId="5" fillId="2" borderId="10" xfId="0" applyNumberFormat="1" applyFont="1" applyFill="1" applyBorder="1" applyAlignment="1">
      <alignment vertical="center"/>
    </xf>
    <xf numFmtId="1" fontId="0" fillId="0" borderId="0" xfId="0" applyNumberFormat="1"/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0" fillId="2" borderId="0" xfId="0" applyFill="1"/>
    <xf numFmtId="0" fontId="1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5" borderId="7" xfId="0" applyFill="1" applyBorder="1"/>
    <xf numFmtId="0" fontId="0" fillId="5" borderId="11" xfId="0" applyFill="1" applyBorder="1"/>
    <xf numFmtId="0" fontId="0" fillId="0" borderId="0" xfId="0" applyFill="1"/>
    <xf numFmtId="0" fontId="0" fillId="0" borderId="0" xfId="0" applyFill="1" applyBorder="1"/>
    <xf numFmtId="0" fontId="0" fillId="5" borderId="25" xfId="0" applyFill="1" applyBorder="1"/>
    <xf numFmtId="0" fontId="0" fillId="6" borderId="25" xfId="0" applyFill="1" applyBorder="1"/>
    <xf numFmtId="0" fontId="3" fillId="2" borderId="0" xfId="0" applyFont="1" applyFill="1" applyAlignment="1">
      <alignment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3" fontId="3" fillId="0" borderId="0" xfId="0" applyNumberFormat="1" applyFont="1"/>
    <xf numFmtId="0" fontId="16" fillId="0" borderId="0" xfId="0" applyFont="1" applyAlignment="1">
      <alignment vertical="center"/>
    </xf>
    <xf numFmtId="166" fontId="16" fillId="0" borderId="0" xfId="2" applyNumberFormat="1" applyFont="1" applyAlignment="1">
      <alignment horizontal="left" vertical="center"/>
    </xf>
    <xf numFmtId="0" fontId="16" fillId="0" borderId="0" xfId="0" applyFont="1"/>
    <xf numFmtId="49" fontId="16" fillId="0" borderId="0" xfId="0" applyNumberFormat="1" applyFont="1"/>
    <xf numFmtId="0" fontId="16" fillId="0" borderId="0" xfId="0" applyFont="1" applyFill="1" applyAlignment="1">
      <alignment horizontal="right"/>
    </xf>
    <xf numFmtId="164" fontId="16" fillId="3" borderId="0" xfId="0" applyNumberFormat="1" applyFont="1" applyFill="1" applyAlignment="1">
      <alignment horizontal="center" vertical="center"/>
    </xf>
    <xf numFmtId="9" fontId="27" fillId="0" borderId="0" xfId="2" applyFont="1" applyFill="1" applyBorder="1" applyAlignment="1">
      <alignment horizontal="center" vertical="center"/>
    </xf>
    <xf numFmtId="9" fontId="22" fillId="0" borderId="0" xfId="2" applyFont="1" applyFill="1" applyBorder="1" applyAlignment="1">
      <alignment horizontal="center" vertical="center"/>
    </xf>
    <xf numFmtId="9" fontId="20" fillId="0" borderId="0" xfId="2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top" wrapText="1"/>
    </xf>
    <xf numFmtId="0" fontId="16" fillId="0" borderId="7" xfId="0" applyFont="1" applyBorder="1" applyAlignment="1">
      <alignment horizontal="center" vertical="center" wrapText="1"/>
    </xf>
    <xf numFmtId="166" fontId="20" fillId="0" borderId="0" xfId="2" applyNumberFormat="1" applyFont="1" applyAlignment="1">
      <alignment horizontal="center" vertical="center"/>
    </xf>
    <xf numFmtId="166" fontId="20" fillId="0" borderId="0" xfId="0" applyNumberFormat="1" applyFont="1" applyAlignment="1">
      <alignment vertical="center" wrapText="1"/>
    </xf>
    <xf numFmtId="166" fontId="27" fillId="0" borderId="0" xfId="2" applyNumberFormat="1" applyFont="1" applyFill="1" applyBorder="1" applyAlignment="1">
      <alignment vertical="center"/>
    </xf>
    <xf numFmtId="166" fontId="27" fillId="0" borderId="0" xfId="2" applyNumberFormat="1" applyFont="1" applyFill="1" applyBorder="1" applyAlignment="1">
      <alignment horizontal="center" vertical="center"/>
    </xf>
    <xf numFmtId="1" fontId="28" fillId="0" borderId="7" xfId="0" applyNumberFormat="1" applyFont="1" applyBorder="1" applyAlignment="1">
      <alignment horizontal="right" vertical="center"/>
    </xf>
    <xf numFmtId="9" fontId="16" fillId="0" borderId="0" xfId="0" applyNumberFormat="1" applyFont="1"/>
    <xf numFmtId="1" fontId="26" fillId="0" borderId="0" xfId="0" applyNumberFormat="1" applyFont="1"/>
    <xf numFmtId="0" fontId="16" fillId="0" borderId="0" xfId="0" applyFont="1" applyAlignment="1">
      <alignment horizontal="left" vertical="top"/>
    </xf>
    <xf numFmtId="164" fontId="26" fillId="3" borderId="7" xfId="0" applyNumberFormat="1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/>
    <xf numFmtId="0" fontId="3" fillId="2" borderId="0" xfId="0" applyFont="1" applyFill="1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3" fillId="4" borderId="7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2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right"/>
    </xf>
    <xf numFmtId="0" fontId="19" fillId="4" borderId="0" xfId="0" applyFont="1" applyFill="1" applyAlignment="1">
      <alignment horizontal="right"/>
    </xf>
    <xf numFmtId="164" fontId="19" fillId="4" borderId="0" xfId="0" applyNumberFormat="1" applyFont="1" applyFill="1"/>
    <xf numFmtId="166" fontId="20" fillId="4" borderId="0" xfId="2" applyNumberFormat="1" applyFont="1" applyFill="1" applyAlignment="1">
      <alignment horizontal="center"/>
    </xf>
    <xf numFmtId="1" fontId="19" fillId="4" borderId="0" xfId="0" applyNumberFormat="1" applyFont="1" applyFill="1"/>
    <xf numFmtId="0" fontId="21" fillId="4" borderId="0" xfId="0" applyFont="1" applyFill="1" applyAlignment="1">
      <alignment horizontal="right"/>
    </xf>
    <xf numFmtId="164" fontId="21" fillId="4" borderId="0" xfId="0" applyNumberFormat="1" applyFont="1" applyFill="1"/>
    <xf numFmtId="166" fontId="22" fillId="4" borderId="0" xfId="2" applyNumberFormat="1" applyFont="1" applyFill="1" applyAlignment="1">
      <alignment horizontal="center"/>
    </xf>
    <xf numFmtId="1" fontId="21" fillId="4" borderId="0" xfId="0" applyNumberFormat="1" applyFont="1" applyFill="1"/>
    <xf numFmtId="0" fontId="23" fillId="4" borderId="0" xfId="0" applyFont="1" applyFill="1"/>
    <xf numFmtId="0" fontId="23" fillId="4" borderId="0" xfId="0" applyFont="1" applyFill="1" applyAlignment="1">
      <alignment horizontal="right"/>
    </xf>
    <xf numFmtId="164" fontId="23" fillId="4" borderId="0" xfId="0" applyNumberFormat="1" applyFont="1" applyFill="1"/>
    <xf numFmtId="166" fontId="24" fillId="4" borderId="0" xfId="2" applyNumberFormat="1" applyFont="1" applyFill="1" applyAlignment="1">
      <alignment horizontal="center"/>
    </xf>
    <xf numFmtId="1" fontId="23" fillId="4" borderId="0" xfId="0" applyNumberFormat="1" applyFont="1" applyFill="1"/>
    <xf numFmtId="2" fontId="5" fillId="4" borderId="7" xfId="0" applyNumberFormat="1" applyFont="1" applyFill="1" applyBorder="1"/>
    <xf numFmtId="1" fontId="5" fillId="4" borderId="7" xfId="0" applyNumberFormat="1" applyFont="1" applyFill="1" applyBorder="1"/>
    <xf numFmtId="2" fontId="19" fillId="4" borderId="0" xfId="0" applyNumberFormat="1" applyFont="1" applyFill="1"/>
    <xf numFmtId="0" fontId="21" fillId="4" borderId="0" xfId="0" applyFont="1" applyFill="1"/>
    <xf numFmtId="2" fontId="21" fillId="4" borderId="0" xfId="0" applyNumberFormat="1" applyFont="1" applyFill="1"/>
    <xf numFmtId="0" fontId="9" fillId="4" borderId="16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1" fontId="19" fillId="0" borderId="7" xfId="0" applyNumberFormat="1" applyFont="1" applyBorder="1" applyAlignment="1">
      <alignment horizontal="right" vertical="center"/>
    </xf>
    <xf numFmtId="1" fontId="26" fillId="0" borderId="7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0" fillId="5" borderId="9" xfId="0" applyFill="1" applyBorder="1"/>
    <xf numFmtId="0" fontId="0" fillId="6" borderId="9" xfId="0" applyFill="1" applyBorder="1"/>
    <xf numFmtId="0" fontId="13" fillId="0" borderId="26" xfId="0" applyFont="1" applyBorder="1" applyAlignment="1">
      <alignment horizontal="center" vertical="center"/>
    </xf>
    <xf numFmtId="0" fontId="0" fillId="7" borderId="27" xfId="0" applyFill="1" applyBorder="1"/>
    <xf numFmtId="0" fontId="13" fillId="0" borderId="2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0" fillId="5" borderId="27" xfId="0" applyFill="1" applyBorder="1"/>
    <xf numFmtId="0" fontId="0" fillId="6" borderId="27" xfId="0" applyFill="1" applyBorder="1"/>
    <xf numFmtId="0" fontId="15" fillId="0" borderId="20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0066"/>
      <color rgb="FF669900"/>
      <color rgb="FF009900"/>
      <color rgb="FFFF9900"/>
      <color rgb="FF00FF00"/>
      <color rgb="FFCCFF33"/>
      <color rgb="FF99FF33"/>
      <color rgb="FF66FF33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300" b="1">
                <a:solidFill>
                  <a:srgbClr val="92D050"/>
                </a:solidFill>
              </a:rPr>
              <a:t>Tiempo medio de supervivencia </a:t>
            </a:r>
            <a:r>
              <a:rPr lang="es-ES" sz="1300" b="1">
                <a:solidFill>
                  <a:srgbClr val="009900"/>
                </a:solidFill>
              </a:rPr>
              <a:t>y Prolongación</a:t>
            </a:r>
            <a:r>
              <a:rPr lang="es-ES" sz="1300" b="1" baseline="0">
                <a:solidFill>
                  <a:srgbClr val="009900"/>
                </a:solidFill>
              </a:rPr>
              <a:t> del tiempo medio de supervivencia</a:t>
            </a:r>
            <a:endParaRPr lang="es-ES" sz="1300" b="1">
              <a:solidFill>
                <a:srgbClr val="0099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4608767963410516"/>
          <c:y val="0.24416666666666667"/>
          <c:w val="0.83169002884540411"/>
          <c:h val="0.54716025080198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PtS!$G$27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5833333333333336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D2-4F81-B11B-BA0EAE77448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PtS!$H$27</c:f>
              <c:numCache>
                <c:formatCode>0.00</c:formatCode>
                <c:ptCount val="1"/>
                <c:pt idx="0">
                  <c:v>1.6646534368708661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2-4F81-B11B-BA0EAE774487}"/>
            </c:ext>
          </c:extLst>
        </c:ser>
        <c:ser>
          <c:idx val="1"/>
          <c:order val="1"/>
          <c:tx>
            <c:strRef>
              <c:f>PtS!$G$28</c:f>
              <c:strCache>
                <c:ptCount val="1"/>
                <c:pt idx="0">
                  <c:v>PtS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694444444444444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D2-4F81-B11B-BA0EAE77448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PtS!$H$28</c:f>
              <c:numCache>
                <c:formatCode>0.00</c:formatCode>
                <c:ptCount val="1"/>
                <c:pt idx="0">
                  <c:v>0.99856197871728458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D2-4F81-B11B-BA0EAE774487}"/>
            </c:ext>
          </c:extLst>
        </c:ser>
        <c:ser>
          <c:idx val="2"/>
          <c:order val="2"/>
          <c:tx>
            <c:strRef>
              <c:f>PtS!$G$29</c:f>
              <c:strCache>
                <c:ptCount val="1"/>
                <c:pt idx="0">
                  <c:v>tS sin la intervención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CFF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8D2-4F81-B11B-BA0EAE774487}"/>
              </c:ext>
            </c:extLst>
          </c:dPt>
          <c:dLbls>
            <c:dLbl>
              <c:idx val="0"/>
              <c:layout>
                <c:manualLayout>
                  <c:x val="-0.25833333333333336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D2-4F81-B11B-BA0EAE77448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PtS!$H$29</c:f>
              <c:numCache>
                <c:formatCode>0.0</c:formatCode>
                <c:ptCount val="1"/>
                <c:pt idx="0">
                  <c:v>5.3367845844118493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D2-4F81-B11B-BA0EAE774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0538959"/>
        <c:axId val="1030536047"/>
      </c:barChart>
      <c:catAx>
        <c:axId val="1030538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0536047"/>
        <c:crosses val="autoZero"/>
        <c:auto val="1"/>
        <c:lblAlgn val="ctr"/>
        <c:lblOffset val="100"/>
        <c:noMultiLvlLbl val="0"/>
      </c:catAx>
      <c:valAx>
        <c:axId val="1030536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Marco de tiempo de seguimiento analizado</a:t>
                </a:r>
              </a:p>
            </c:rich>
          </c:tx>
          <c:layout>
            <c:manualLayout>
              <c:xMode val="edge"/>
              <c:yMode val="edge"/>
              <c:x val="1.529107871417063E-2"/>
              <c:y val="0.223441387284243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0538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rgbClr val="009900"/>
                </a:solidFill>
              </a:rPr>
              <a:t>Prolongación</a:t>
            </a:r>
            <a:r>
              <a:rPr lang="es-ES" sz="1200" b="1" baseline="0">
                <a:solidFill>
                  <a:srgbClr val="009900"/>
                </a:solidFill>
              </a:rPr>
              <a:t> del tiempo medio de Supervivencia Libre de Evento (PtSLEv)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262270341207348"/>
          <c:y val="0.18820079922442126"/>
          <c:w val="0.7784884076990376"/>
          <c:h val="0.6510491396908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PtSLEv!$G$27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88888888888889"/>
                  <c:y val="8.0080080080080079E-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PtSLEv!$H$26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PtSLEv!$H$27</c:f>
              <c:numCache>
                <c:formatCode>0.0</c:formatCode>
                <c:ptCount val="1"/>
                <c:pt idx="0">
                  <c:v>3.1397445529676928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2-49B3-B879-9D5743F89E0C}"/>
            </c:ext>
          </c:extLst>
        </c:ser>
        <c:ser>
          <c:idx val="1"/>
          <c:order val="1"/>
          <c:tx>
            <c:strRef>
              <c:f>PtSLEv!$G$28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2500000000000007"/>
                  <c:y val="-1.2012012012012012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PtSLEv!$H$26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PtSLEv!$H$28</c:f>
              <c:numCache>
                <c:formatCode>0.0</c:formatCode>
                <c:ptCount val="1"/>
                <c:pt idx="0">
                  <c:v>2.05709992486852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2-49B3-B879-9D5743F89E0C}"/>
            </c:ext>
          </c:extLst>
        </c:ser>
        <c:ser>
          <c:idx val="2"/>
          <c:order val="2"/>
          <c:tx>
            <c:strRef>
              <c:f>PtSLEv!$G$29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722222222222226"/>
                  <c:y val="1.2012012012011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PtSLEv!$H$26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PtSLEv!$H$29</c:f>
              <c:numCache>
                <c:formatCode>0.0</c:formatCode>
                <c:ptCount val="1"/>
                <c:pt idx="0">
                  <c:v>2.8031555221637867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2-49B3-B879-9D5743F8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752031"/>
        <c:axId val="1044762847"/>
      </c:barChart>
      <c:catAx>
        <c:axId val="104475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62847"/>
        <c:crosses val="autoZero"/>
        <c:auto val="1"/>
        <c:lblAlgn val="ctr"/>
        <c:lblOffset val="100"/>
        <c:noMultiLvlLbl val="0"/>
      </c:catAx>
      <c:valAx>
        <c:axId val="1044762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tiempo deseguimiento analizado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7534731581975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5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Tres tiempos biográficos: </a:t>
            </a:r>
            <a:r>
              <a:rPr lang="es-ES">
                <a:solidFill>
                  <a:sysClr val="windowText" lastClr="000000"/>
                </a:solidFill>
              </a:rPr>
              <a:t>Tiempos de </a:t>
            </a:r>
            <a:r>
              <a:rPr lang="es-ES">
                <a:solidFill>
                  <a:srgbClr val="009900"/>
                </a:solidFill>
              </a:rPr>
              <a:t>Supervivencia</a:t>
            </a:r>
            <a:r>
              <a:rPr lang="es-ES" baseline="0">
                <a:solidFill>
                  <a:srgbClr val="009900"/>
                </a:solidFill>
              </a:rPr>
              <a:t> vivido sin enfermedad</a:t>
            </a:r>
            <a:r>
              <a:rPr lang="es-ES" baseline="0"/>
              <a:t>, </a:t>
            </a:r>
            <a:r>
              <a:rPr lang="es-ES" baseline="0">
                <a:solidFill>
                  <a:srgbClr val="FF9900"/>
                </a:solidFill>
              </a:rPr>
              <a:t>vivido con enfermedad</a:t>
            </a:r>
            <a:r>
              <a:rPr lang="es-ES" baseline="0"/>
              <a:t> </a:t>
            </a:r>
            <a:r>
              <a:rPr lang="es-ES" baseline="0">
                <a:solidFill>
                  <a:sysClr val="windowText" lastClr="000000"/>
                </a:solidFill>
              </a:rPr>
              <a:t>y de </a:t>
            </a:r>
            <a:r>
              <a:rPr lang="es-ES" baseline="0">
                <a:solidFill>
                  <a:srgbClr val="FF0000"/>
                </a:solidFill>
              </a:rPr>
              <a:t>Mortalidad</a:t>
            </a:r>
            <a:r>
              <a:rPr lang="es-ES" baseline="0"/>
              <a:t>.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 t biográf'!$B$22</c:f>
              <c:strCache>
                <c:ptCount val="1"/>
                <c:pt idx="0">
                  <c:v>tS vivido SIN evento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t biográf'!$C$21:$D$21</c:f>
              <c:strCache>
                <c:ptCount val="2"/>
                <c:pt idx="0">
                  <c:v>meses con Terapia Doble: Cetuximab + Encorafenib, n= 220</c:v>
                </c:pt>
                <c:pt idx="1">
                  <c:v>meses con Control: Cetuximab + Irinotecan o FOLFIRI, n= 221</c:v>
                </c:pt>
              </c:strCache>
            </c:strRef>
          </c:cat>
          <c:val>
            <c:numRef>
              <c:f>'3 t biográf'!$C$22:$D$22</c:f>
              <c:numCache>
                <c:formatCode>0.00</c:formatCode>
                <c:ptCount val="2"/>
                <c:pt idx="0">
                  <c:v>4.8602554470323067</c:v>
                </c:pt>
                <c:pt idx="1">
                  <c:v>2.8031555221637867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E-40C7-9BE7-7E6AB4306DC3}"/>
            </c:ext>
          </c:extLst>
        </c:ser>
        <c:ser>
          <c:idx val="1"/>
          <c:order val="1"/>
          <c:tx>
            <c:strRef>
              <c:f>'3 t biográf'!$B$23</c:f>
              <c:strCache>
                <c:ptCount val="1"/>
                <c:pt idx="0">
                  <c:v>tS vivido CON Evento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t biográf'!$C$21:$D$21</c:f>
              <c:strCache>
                <c:ptCount val="2"/>
                <c:pt idx="0">
                  <c:v>meses con Terapia Doble: Cetuximab + Encorafenib, n= 220</c:v>
                </c:pt>
                <c:pt idx="1">
                  <c:v>meses con Control: Cetuximab + Irinotecan o FOLFIRI, n= 221</c:v>
                </c:pt>
              </c:strCache>
            </c:strRef>
          </c:cat>
          <c:val>
            <c:numRef>
              <c:f>'3 t biográf'!$C$23:$D$23</c:f>
              <c:numCache>
                <c:formatCode>0.00</c:formatCode>
                <c:ptCount val="2"/>
                <c:pt idx="0">
                  <c:v>1.4750911160968272</c:v>
                </c:pt>
                <c:pt idx="1">
                  <c:v>2.5336290622480626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E-40C7-9BE7-7E6AB4306DC3}"/>
            </c:ext>
          </c:extLst>
        </c:ser>
        <c:ser>
          <c:idx val="2"/>
          <c:order val="2"/>
          <c:tx>
            <c:strRef>
              <c:f>'3 t biográf'!$B$24</c:f>
              <c:strCache>
                <c:ptCount val="1"/>
                <c:pt idx="0">
                  <c:v>t de Mortalidad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t biográf'!$C$21:$D$21</c:f>
              <c:strCache>
                <c:ptCount val="2"/>
                <c:pt idx="0">
                  <c:v>meses con Terapia Doble: Cetuximab + Encorafenib, n= 220</c:v>
                </c:pt>
                <c:pt idx="1">
                  <c:v>meses con Control: Cetuximab + Irinotecan o FOLFIRI, n= 221</c:v>
                </c:pt>
              </c:strCache>
            </c:strRef>
          </c:cat>
          <c:val>
            <c:numRef>
              <c:f>'3 t biográf'!$C$24:$D$24</c:f>
              <c:numCache>
                <c:formatCode>0.00</c:formatCode>
                <c:ptCount val="2"/>
                <c:pt idx="0">
                  <c:v>1.6646534368708661</c:v>
                </c:pt>
                <c:pt idx="1">
                  <c:v>2.6632154155881507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DE-40C7-9BE7-7E6AB4306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7142992"/>
        <c:axId val="757147984"/>
      </c:barChart>
      <c:catAx>
        <c:axId val="75714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7147984"/>
        <c:crosses val="autoZero"/>
        <c:auto val="1"/>
        <c:lblAlgn val="ctr"/>
        <c:lblOffset val="100"/>
        <c:noMultiLvlLbl val="0"/>
      </c:catAx>
      <c:valAx>
        <c:axId val="75714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714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96686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983316</xdr:colOff>
      <xdr:row>30</xdr:row>
      <xdr:rowOff>132789</xdr:rowOff>
    </xdr:from>
    <xdr:to>
      <xdr:col>10</xdr:col>
      <xdr:colOff>2241</xdr:colOff>
      <xdr:row>53</xdr:row>
      <xdr:rowOff>90207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7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35861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0</xdr:colOff>
      <xdr:row>31</xdr:row>
      <xdr:rowOff>57150</xdr:rowOff>
    </xdr:from>
    <xdr:to>
      <xdr:col>4</xdr:col>
      <xdr:colOff>804131</xdr:colOff>
      <xdr:row>46</xdr:row>
      <xdr:rowOff>28575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81700"/>
          <a:ext cx="5604731" cy="2400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476250</xdr:colOff>
      <xdr:row>18</xdr:row>
      <xdr:rowOff>438150</xdr:rowOff>
    </xdr:from>
    <xdr:to>
      <xdr:col>2</xdr:col>
      <xdr:colOff>885825</xdr:colOff>
      <xdr:row>32</xdr:row>
      <xdr:rowOff>28575</xdr:rowOff>
    </xdr:to>
    <xdr:cxnSp macro="">
      <xdr:nvCxnSpPr>
        <xdr:cNvPr id="4" name="Conector recto de flecha 3"/>
        <xdr:cNvCxnSpPr/>
      </xdr:nvCxnSpPr>
      <xdr:spPr>
        <a:xfrm>
          <a:off x="2105025" y="3848100"/>
          <a:ext cx="1504950" cy="2266950"/>
        </a:xfrm>
        <a:prstGeom prst="straightConnector1">
          <a:avLst/>
        </a:prstGeom>
        <a:ln>
          <a:solidFill>
            <a:srgbClr val="FF006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238125</xdr:colOff>
      <xdr:row>18</xdr:row>
      <xdr:rowOff>409575</xdr:rowOff>
    </xdr:from>
    <xdr:to>
      <xdr:col>3</xdr:col>
      <xdr:colOff>714375</xdr:colOff>
      <xdr:row>32</xdr:row>
      <xdr:rowOff>0</xdr:rowOff>
    </xdr:to>
    <xdr:cxnSp macro="">
      <xdr:nvCxnSpPr>
        <xdr:cNvPr id="10" name="Conector recto de flecha 9"/>
        <xdr:cNvCxnSpPr/>
      </xdr:nvCxnSpPr>
      <xdr:spPr>
        <a:xfrm>
          <a:off x="2962275" y="3819525"/>
          <a:ext cx="1504950" cy="2266950"/>
        </a:xfrm>
        <a:prstGeom prst="straightConnector1">
          <a:avLst/>
        </a:prstGeom>
        <a:ln>
          <a:solidFill>
            <a:srgbClr val="FF006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4906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152400</xdr:colOff>
      <xdr:row>30</xdr:row>
      <xdr:rowOff>123825</xdr:rowOff>
    </xdr:from>
    <xdr:to>
      <xdr:col>9</xdr:col>
      <xdr:colOff>704850</xdr:colOff>
      <xdr:row>48</xdr:row>
      <xdr:rowOff>95249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6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792933" y="135861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9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358611"/>
          <a:ext cx="27787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323850</xdr:colOff>
      <xdr:row>25</xdr:row>
      <xdr:rowOff>122179</xdr:rowOff>
    </xdr:from>
    <xdr:to>
      <xdr:col>3</xdr:col>
      <xdr:colOff>312672</xdr:colOff>
      <xdr:row>56</xdr:row>
      <xdr:rowOff>19050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760979"/>
          <a:ext cx="3779772" cy="4916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685800</xdr:colOff>
      <xdr:row>18</xdr:row>
      <xdr:rowOff>503464</xdr:rowOff>
    </xdr:from>
    <xdr:to>
      <xdr:col>1</xdr:col>
      <xdr:colOff>832758</xdr:colOff>
      <xdr:row>43</xdr:row>
      <xdr:rowOff>141514</xdr:rowOff>
    </xdr:to>
    <xdr:cxnSp macro="">
      <xdr:nvCxnSpPr>
        <xdr:cNvPr id="4" name="Conector recto de flecha 3"/>
        <xdr:cNvCxnSpPr/>
      </xdr:nvCxnSpPr>
      <xdr:spPr>
        <a:xfrm flipH="1">
          <a:off x="685800" y="4122964"/>
          <a:ext cx="1774372" cy="4623707"/>
        </a:xfrm>
        <a:prstGeom prst="straightConnector1">
          <a:avLst/>
        </a:prstGeom>
        <a:ln>
          <a:solidFill>
            <a:srgbClr val="FF006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1306286</xdr:colOff>
      <xdr:row>18</xdr:row>
      <xdr:rowOff>514350</xdr:rowOff>
    </xdr:from>
    <xdr:to>
      <xdr:col>2</xdr:col>
      <xdr:colOff>581025</xdr:colOff>
      <xdr:row>43</xdr:row>
      <xdr:rowOff>114300</xdr:rowOff>
    </xdr:to>
    <xdr:cxnSp macro="">
      <xdr:nvCxnSpPr>
        <xdr:cNvPr id="10" name="Conector recto de flecha 9"/>
        <xdr:cNvCxnSpPr/>
      </xdr:nvCxnSpPr>
      <xdr:spPr>
        <a:xfrm flipH="1">
          <a:off x="1306286" y="4133850"/>
          <a:ext cx="1996168" cy="4585607"/>
        </a:xfrm>
        <a:prstGeom prst="straightConnector1">
          <a:avLst/>
        </a:prstGeom>
        <a:ln>
          <a:solidFill>
            <a:srgbClr val="FF006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198783</xdr:colOff>
      <xdr:row>17</xdr:row>
      <xdr:rowOff>8284</xdr:rowOff>
    </xdr:from>
    <xdr:to>
      <xdr:col>11</xdr:col>
      <xdr:colOff>695739</xdr:colOff>
      <xdr:row>38</xdr:row>
      <xdr:rowOff>24848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76201</xdr:colOff>
      <xdr:row>3</xdr:row>
      <xdr:rowOff>238124</xdr:rowOff>
    </xdr:from>
    <xdr:to>
      <xdr:col>29</xdr:col>
      <xdr:colOff>9457</xdr:colOff>
      <xdr:row>14</xdr:row>
      <xdr:rowOff>56015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81726" y="238124"/>
          <a:ext cx="4943406" cy="2808741"/>
        </a:xfrm>
        <a:prstGeom prst="rect">
          <a:avLst/>
        </a:prstGeom>
      </xdr:spPr>
    </xdr:pic>
    <xdr:clientData/>
  </xdr:twoCellAnchor>
  <xdr:twoCellAnchor>
    <xdr:from>
      <xdr:col>5</xdr:col>
      <xdr:colOff>85403</xdr:colOff>
      <xdr:row>17</xdr:row>
      <xdr:rowOff>190500</xdr:rowOff>
    </xdr:from>
    <xdr:to>
      <xdr:col>5</xdr:col>
      <xdr:colOff>85403</xdr:colOff>
      <xdr:row>25</xdr:row>
      <xdr:rowOff>183932</xdr:rowOff>
    </xdr:to>
    <xdr:cxnSp macro="">
      <xdr:nvCxnSpPr>
        <xdr:cNvPr id="6" name="Conector recto de flecha 5"/>
        <xdr:cNvCxnSpPr/>
      </xdr:nvCxnSpPr>
      <xdr:spPr>
        <a:xfrm>
          <a:off x="3429006" y="4289534"/>
          <a:ext cx="0" cy="1517432"/>
        </a:xfrm>
        <a:prstGeom prst="straightConnector1">
          <a:avLst/>
        </a:prstGeom>
        <a:ln w="19050">
          <a:solidFill>
            <a:srgbClr val="0070C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65690</xdr:colOff>
      <xdr:row>17</xdr:row>
      <xdr:rowOff>190500</xdr:rowOff>
    </xdr:from>
    <xdr:to>
      <xdr:col>7</xdr:col>
      <xdr:colOff>65690</xdr:colOff>
      <xdr:row>25</xdr:row>
      <xdr:rowOff>183932</xdr:rowOff>
    </xdr:to>
    <xdr:cxnSp macro="">
      <xdr:nvCxnSpPr>
        <xdr:cNvPr id="8" name="Conector recto de flecha 7"/>
        <xdr:cNvCxnSpPr/>
      </xdr:nvCxnSpPr>
      <xdr:spPr>
        <a:xfrm>
          <a:off x="3908535" y="4289534"/>
          <a:ext cx="0" cy="1517432"/>
        </a:xfrm>
        <a:prstGeom prst="straightConnector1">
          <a:avLst/>
        </a:prstGeom>
        <a:ln w="19050">
          <a:solidFill>
            <a:srgbClr val="00B0F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65690</xdr:colOff>
      <xdr:row>17</xdr:row>
      <xdr:rowOff>190500</xdr:rowOff>
    </xdr:from>
    <xdr:to>
      <xdr:col>11</xdr:col>
      <xdr:colOff>65690</xdr:colOff>
      <xdr:row>25</xdr:row>
      <xdr:rowOff>183932</xdr:rowOff>
    </xdr:to>
    <xdr:cxnSp macro="">
      <xdr:nvCxnSpPr>
        <xdr:cNvPr id="9" name="Conector recto de flecha 8"/>
        <xdr:cNvCxnSpPr/>
      </xdr:nvCxnSpPr>
      <xdr:spPr>
        <a:xfrm>
          <a:off x="4907018" y="4289534"/>
          <a:ext cx="0" cy="1517432"/>
        </a:xfrm>
        <a:prstGeom prst="straightConnector1">
          <a:avLst/>
        </a:prstGeom>
        <a:ln w="19050">
          <a:solidFill>
            <a:srgbClr val="0070C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65690</xdr:colOff>
      <xdr:row>17</xdr:row>
      <xdr:rowOff>190500</xdr:rowOff>
    </xdr:from>
    <xdr:to>
      <xdr:col>8</xdr:col>
      <xdr:colOff>65690</xdr:colOff>
      <xdr:row>22</xdr:row>
      <xdr:rowOff>6569</xdr:rowOff>
    </xdr:to>
    <xdr:cxnSp macro="">
      <xdr:nvCxnSpPr>
        <xdr:cNvPr id="11" name="Conector recto de flecha 10"/>
        <xdr:cNvCxnSpPr/>
      </xdr:nvCxnSpPr>
      <xdr:spPr>
        <a:xfrm>
          <a:off x="4158156" y="4289534"/>
          <a:ext cx="0" cy="768569"/>
        </a:xfrm>
        <a:prstGeom prst="straightConnector1">
          <a:avLst/>
        </a:prstGeom>
        <a:ln w="19050">
          <a:solidFill>
            <a:srgbClr val="00B0F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65690</xdr:colOff>
      <xdr:row>17</xdr:row>
      <xdr:rowOff>190500</xdr:rowOff>
    </xdr:from>
    <xdr:to>
      <xdr:col>13</xdr:col>
      <xdr:colOff>65690</xdr:colOff>
      <xdr:row>22</xdr:row>
      <xdr:rowOff>6569</xdr:rowOff>
    </xdr:to>
    <xdr:cxnSp macro="">
      <xdr:nvCxnSpPr>
        <xdr:cNvPr id="14" name="Conector recto de flecha 13"/>
        <xdr:cNvCxnSpPr/>
      </xdr:nvCxnSpPr>
      <xdr:spPr>
        <a:xfrm>
          <a:off x="5406259" y="4289534"/>
          <a:ext cx="0" cy="768569"/>
        </a:xfrm>
        <a:prstGeom prst="straightConnector1">
          <a:avLst/>
        </a:prstGeom>
        <a:ln w="19050">
          <a:solidFill>
            <a:srgbClr val="00B0F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65690</xdr:colOff>
      <xdr:row>17</xdr:row>
      <xdr:rowOff>190500</xdr:rowOff>
    </xdr:from>
    <xdr:to>
      <xdr:col>15</xdr:col>
      <xdr:colOff>65690</xdr:colOff>
      <xdr:row>21</xdr:row>
      <xdr:rowOff>6569</xdr:rowOff>
    </xdr:to>
    <xdr:cxnSp macro="">
      <xdr:nvCxnSpPr>
        <xdr:cNvPr id="16" name="Conector recto de flecha 15"/>
        <xdr:cNvCxnSpPr/>
      </xdr:nvCxnSpPr>
      <xdr:spPr>
        <a:xfrm>
          <a:off x="5905500" y="4289534"/>
          <a:ext cx="0" cy="578069"/>
        </a:xfrm>
        <a:prstGeom prst="straightConnector1">
          <a:avLst/>
        </a:prstGeom>
        <a:ln w="19050">
          <a:solidFill>
            <a:srgbClr val="00B0F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zoomScaleNormal="100" workbookViewId="0"/>
  </sheetViews>
  <sheetFormatPr baseColWidth="10" defaultRowHeight="12.75" x14ac:dyDescent="0.2"/>
  <cols>
    <col min="1" max="1" width="24.42578125" style="2" customWidth="1"/>
    <col min="2" max="2" width="17.140625" style="2" customWidth="1"/>
    <col min="3" max="3" width="16.42578125" style="2" customWidth="1"/>
    <col min="4" max="4" width="14" style="2" customWidth="1"/>
    <col min="5" max="5" width="22.85546875" style="2" customWidth="1"/>
    <col min="6" max="6" width="14.140625" style="2" customWidth="1"/>
    <col min="7" max="7" width="17.42578125" style="2" customWidth="1"/>
    <col min="8" max="8" width="16.5703125" style="2" customWidth="1"/>
    <col min="9" max="9" width="14.5703125" style="2" customWidth="1"/>
    <col min="10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5" ht="6.75" customHeight="1" thickBot="1" x14ac:dyDescent="0.25"/>
    <row r="2" spans="1:15" ht="16.5" thickBot="1" x14ac:dyDescent="0.25">
      <c r="A2" s="34" t="s">
        <v>25</v>
      </c>
      <c r="B2" s="21"/>
      <c r="C2" s="21"/>
      <c r="D2" s="21"/>
      <c r="E2" s="21"/>
      <c r="F2" s="21"/>
      <c r="G2" s="21"/>
      <c r="H2" s="21"/>
      <c r="I2" s="22"/>
    </row>
    <row r="3" spans="1:15" ht="5.25" customHeight="1" x14ac:dyDescent="0.2"/>
    <row r="4" spans="1:15" ht="15" x14ac:dyDescent="0.25">
      <c r="A4" s="1" t="s">
        <v>47</v>
      </c>
    </row>
    <row r="5" spans="1:15" ht="15" x14ac:dyDescent="0.25">
      <c r="A5" s="3" t="s">
        <v>48</v>
      </c>
    </row>
    <row r="6" spans="1:15" ht="25.5" x14ac:dyDescent="0.2">
      <c r="A6" s="105" t="s">
        <v>40</v>
      </c>
      <c r="B6" s="40" t="s">
        <v>21</v>
      </c>
      <c r="F6" s="41" t="s">
        <v>0</v>
      </c>
      <c r="G6" s="43" t="s">
        <v>1</v>
      </c>
    </row>
    <row r="7" spans="1:15" x14ac:dyDescent="0.2">
      <c r="A7" s="2">
        <v>1</v>
      </c>
      <c r="B7" s="4">
        <v>6954</v>
      </c>
      <c r="F7" s="42">
        <v>1</v>
      </c>
      <c r="G7" s="44">
        <v>8</v>
      </c>
      <c r="K7" s="2">
        <v>1</v>
      </c>
      <c r="L7" s="2">
        <v>6954</v>
      </c>
      <c r="M7" s="108">
        <v>245958</v>
      </c>
      <c r="N7" s="2">
        <v>95</v>
      </c>
      <c r="O7" s="2">
        <v>255</v>
      </c>
    </row>
    <row r="8" spans="1:15" x14ac:dyDescent="0.2">
      <c r="A8" s="2">
        <v>2</v>
      </c>
      <c r="B8" s="4">
        <v>5507</v>
      </c>
      <c r="F8" s="23"/>
      <c r="G8" s="24" t="s">
        <v>10</v>
      </c>
      <c r="H8" s="25">
        <f>G7*F7</f>
        <v>8</v>
      </c>
      <c r="I8" s="26" t="str">
        <f>G6</f>
        <v>meses</v>
      </c>
      <c r="K8" s="2">
        <v>2</v>
      </c>
      <c r="L8" s="2">
        <v>5507</v>
      </c>
      <c r="M8" s="108">
        <v>245072</v>
      </c>
      <c r="N8" s="2">
        <v>95</v>
      </c>
      <c r="O8" s="2">
        <v>255</v>
      </c>
    </row>
    <row r="9" spans="1:15" x14ac:dyDescent="0.2">
      <c r="A9" s="2">
        <v>3</v>
      </c>
      <c r="B9" s="4">
        <v>4639</v>
      </c>
      <c r="K9" s="2">
        <v>3</v>
      </c>
      <c r="L9" s="2">
        <v>4639</v>
      </c>
      <c r="M9" s="108">
        <v>245690</v>
      </c>
      <c r="N9" s="2">
        <v>95</v>
      </c>
      <c r="O9" s="2">
        <v>255</v>
      </c>
    </row>
    <row r="10" spans="1:15" ht="38.25" x14ac:dyDescent="0.2">
      <c r="D10" s="39" t="s">
        <v>21</v>
      </c>
      <c r="E10" s="35" t="s">
        <v>24</v>
      </c>
      <c r="F10" s="7"/>
      <c r="H10" s="35" t="s">
        <v>27</v>
      </c>
      <c r="I10" s="7"/>
    </row>
    <row r="11" spans="1:15" x14ac:dyDescent="0.2">
      <c r="C11" s="5" t="s">
        <v>11</v>
      </c>
      <c r="D11" s="6">
        <f>B7</f>
        <v>6954</v>
      </c>
      <c r="E11" s="27">
        <f>H8</f>
        <v>8</v>
      </c>
      <c r="F11" s="7" t="str">
        <f>G6</f>
        <v>meses</v>
      </c>
      <c r="H11" s="8">
        <f>G7-E11</f>
        <v>0</v>
      </c>
      <c r="I11" s="6" t="str">
        <f>G6</f>
        <v>meses</v>
      </c>
    </row>
    <row r="12" spans="1:15" x14ac:dyDescent="0.2">
      <c r="C12" s="36" t="s">
        <v>67</v>
      </c>
      <c r="D12" s="6">
        <f>B8</f>
        <v>5507</v>
      </c>
      <c r="E12" s="9">
        <f>D12*E11/D11</f>
        <v>6.3353465631291339</v>
      </c>
      <c r="F12" s="7" t="str">
        <f>G6</f>
        <v>meses</v>
      </c>
      <c r="H12" s="8">
        <f>G7-E12</f>
        <v>1.6646534368708661</v>
      </c>
      <c r="I12" s="6" t="str">
        <f>G6</f>
        <v>meses</v>
      </c>
    </row>
    <row r="13" spans="1:15" x14ac:dyDescent="0.2">
      <c r="C13" s="36" t="s">
        <v>68</v>
      </c>
      <c r="D13" s="6">
        <f>B9</f>
        <v>4639</v>
      </c>
      <c r="E13" s="9">
        <f>D13*E11/D11</f>
        <v>5.3367845844118493</v>
      </c>
      <c r="F13" s="7" t="str">
        <f>G6</f>
        <v>meses</v>
      </c>
      <c r="H13" s="8">
        <f>G7-E13</f>
        <v>2.6632154155881507</v>
      </c>
      <c r="I13" s="8" t="str">
        <f>G6</f>
        <v>meses</v>
      </c>
    </row>
    <row r="14" spans="1:15" x14ac:dyDescent="0.2">
      <c r="I14" s="10"/>
    </row>
    <row r="15" spans="1:15" x14ac:dyDescent="0.2">
      <c r="E15" s="11" t="s">
        <v>2</v>
      </c>
      <c r="F15" s="38">
        <f>E12-E13</f>
        <v>0.99856197871728458</v>
      </c>
      <c r="G15" s="12" t="str">
        <f>F12</f>
        <v>meses</v>
      </c>
      <c r="H15" s="12" t="s">
        <v>3</v>
      </c>
      <c r="I15" s="13">
        <f>H8</f>
        <v>8</v>
      </c>
      <c r="J15" s="14" t="str">
        <f>G6</f>
        <v>meses</v>
      </c>
    </row>
    <row r="16" spans="1:15" x14ac:dyDescent="0.2">
      <c r="E16" s="15"/>
      <c r="F16" s="75">
        <f>F15*(365.25/12)</f>
        <v>30.39373022720735</v>
      </c>
      <c r="G16" s="28" t="s">
        <v>4</v>
      </c>
      <c r="H16" s="16" t="s">
        <v>5</v>
      </c>
      <c r="I16" s="17">
        <f>H8</f>
        <v>8</v>
      </c>
      <c r="J16" s="18" t="str">
        <f>G6</f>
        <v>meses</v>
      </c>
    </row>
    <row r="17" spans="1:11" ht="13.5" thickBot="1" x14ac:dyDescent="0.25"/>
    <row r="18" spans="1:11" ht="21.75" customHeight="1" thickBot="1" x14ac:dyDescent="0.25">
      <c r="A18" s="157" t="s">
        <v>71</v>
      </c>
      <c r="B18" s="158"/>
      <c r="C18" s="158"/>
      <c r="D18" s="158"/>
      <c r="E18" s="159"/>
      <c r="F18" s="78"/>
      <c r="G18" s="160" t="s">
        <v>41</v>
      </c>
      <c r="H18" s="161"/>
      <c r="I18" s="162"/>
      <c r="J18" s="78"/>
    </row>
    <row r="19" spans="1:11" ht="44.25" customHeight="1" x14ac:dyDescent="0.2">
      <c r="A19" s="29"/>
      <c r="B19" s="60" t="str">
        <f>C12</f>
        <v>Terapia Doble: Cetuximab + Encorafenib, n= 220</v>
      </c>
      <c r="C19" s="60" t="str">
        <f>C13</f>
        <v>Control: Cetuximab + Irinotecan o FOLFIRI, n= 221</v>
      </c>
      <c r="D19" s="71"/>
      <c r="E19" s="71"/>
      <c r="F19" s="78"/>
      <c r="G19" s="70" t="str">
        <f>C12</f>
        <v>Terapia Doble: Cetuximab + Encorafenib, n= 220</v>
      </c>
      <c r="H19" s="70" t="str">
        <f>C13</f>
        <v>Control: Cetuximab + Irinotecan o FOLFIRI, n= 221</v>
      </c>
      <c r="I19" s="71"/>
      <c r="J19" s="71"/>
      <c r="K19" s="19"/>
    </row>
    <row r="20" spans="1:11" ht="25.5" x14ac:dyDescent="0.2">
      <c r="A20" s="30" t="s">
        <v>12</v>
      </c>
      <c r="B20" s="59" t="s">
        <v>13</v>
      </c>
      <c r="C20" s="132" t="s">
        <v>14</v>
      </c>
      <c r="D20" s="59" t="s">
        <v>15</v>
      </c>
      <c r="E20" s="59" t="s">
        <v>8</v>
      </c>
      <c r="F20" s="78"/>
      <c r="G20" s="59" t="s">
        <v>42</v>
      </c>
      <c r="H20" s="59" t="s">
        <v>42</v>
      </c>
      <c r="I20" s="59" t="s">
        <v>43</v>
      </c>
      <c r="J20" s="78"/>
    </row>
    <row r="21" spans="1:11" x14ac:dyDescent="0.2">
      <c r="A21" s="31" t="str">
        <f>CONCATENATE(G7," ",G6)</f>
        <v>8 meses</v>
      </c>
      <c r="B21" s="70" t="str">
        <f>F12</f>
        <v>meses</v>
      </c>
      <c r="C21" s="133" t="str">
        <f>F12</f>
        <v>meses</v>
      </c>
      <c r="D21" s="70" t="str">
        <f>G15</f>
        <v>meses</v>
      </c>
      <c r="E21" s="70" t="str">
        <f>G16</f>
        <v>días</v>
      </c>
      <c r="F21" s="78"/>
      <c r="G21" s="70" t="s">
        <v>1</v>
      </c>
      <c r="H21" s="70" t="s">
        <v>1</v>
      </c>
      <c r="I21" s="70" t="s">
        <v>1</v>
      </c>
      <c r="J21" s="78"/>
    </row>
    <row r="22" spans="1:11" s="33" customFormat="1" ht="5.25" customHeight="1" x14ac:dyDescent="0.2">
      <c r="A22" s="32"/>
      <c r="B22" s="71"/>
      <c r="C22" s="71"/>
      <c r="D22" s="71"/>
      <c r="E22" s="71"/>
      <c r="F22" s="78"/>
      <c r="G22" s="71"/>
      <c r="H22" s="32"/>
      <c r="I22" s="32"/>
      <c r="J22" s="134"/>
    </row>
    <row r="23" spans="1:11" ht="16.5" customHeight="1" x14ac:dyDescent="0.2">
      <c r="A23" s="135" t="str">
        <f>A6</f>
        <v>Suervivencia global</v>
      </c>
      <c r="B23" s="72">
        <f>E12</f>
        <v>6.3353465631291339</v>
      </c>
      <c r="C23" s="72">
        <f>E13</f>
        <v>5.3367845844118493</v>
      </c>
      <c r="D23" s="72">
        <f>F15</f>
        <v>0.99856197871728458</v>
      </c>
      <c r="E23" s="72">
        <f>F16</f>
        <v>30.39373022720735</v>
      </c>
      <c r="F23" s="78"/>
      <c r="G23" s="72">
        <v>8.4</v>
      </c>
      <c r="H23" s="73">
        <v>5.4</v>
      </c>
      <c r="I23" s="79">
        <f>G23-H23</f>
        <v>3</v>
      </c>
      <c r="J23" s="78"/>
    </row>
    <row r="24" spans="1:11" ht="3.75" customHeight="1" x14ac:dyDescent="0.2">
      <c r="A24" s="136"/>
      <c r="B24" s="137"/>
      <c r="C24" s="137"/>
      <c r="D24" s="137"/>
      <c r="E24" s="78"/>
      <c r="F24" s="78"/>
      <c r="G24" s="78"/>
      <c r="H24" s="78"/>
      <c r="I24" s="78"/>
      <c r="J24" s="78"/>
    </row>
    <row r="25" spans="1:11" ht="13.5" customHeight="1" x14ac:dyDescent="0.2">
      <c r="A25" s="163" t="s">
        <v>26</v>
      </c>
      <c r="B25" s="164"/>
      <c r="C25" s="164"/>
      <c r="D25" s="164"/>
      <c r="E25" s="165"/>
      <c r="F25" s="78"/>
      <c r="G25" s="78"/>
      <c r="H25" s="78"/>
      <c r="I25" s="78"/>
      <c r="J25" s="78"/>
    </row>
    <row r="26" spans="1:11" x14ac:dyDescent="0.2">
      <c r="A26" s="78"/>
      <c r="B26" s="78"/>
      <c r="C26" s="78"/>
      <c r="D26" s="78"/>
      <c r="E26" s="78"/>
      <c r="F26" s="78"/>
      <c r="G26" s="78"/>
      <c r="H26" s="138" t="str">
        <f>F11</f>
        <v>meses</v>
      </c>
      <c r="I26" s="78"/>
      <c r="J26" s="138" t="s">
        <v>4</v>
      </c>
    </row>
    <row r="27" spans="1:11" x14ac:dyDescent="0.2">
      <c r="A27" s="78"/>
      <c r="B27" s="78"/>
      <c r="C27" s="78"/>
      <c r="D27" s="78"/>
      <c r="E27" s="78"/>
      <c r="F27" s="78"/>
      <c r="G27" s="139" t="s">
        <v>18</v>
      </c>
      <c r="H27" s="154">
        <f>G7-H28-H29</f>
        <v>1.6646534368708661</v>
      </c>
      <c r="I27" s="141">
        <f>H27/H30</f>
        <v>0.20808167960885826</v>
      </c>
      <c r="J27" s="142">
        <f>H27*365.25/12</f>
        <v>50.667888984756985</v>
      </c>
    </row>
    <row r="28" spans="1:11" x14ac:dyDescent="0.2">
      <c r="A28" s="78"/>
      <c r="B28" s="78"/>
      <c r="C28" s="78"/>
      <c r="D28" s="78"/>
      <c r="E28" s="78"/>
      <c r="F28" s="155"/>
      <c r="G28" s="143" t="s">
        <v>16</v>
      </c>
      <c r="H28" s="156">
        <f>D23</f>
        <v>0.99856197871728458</v>
      </c>
      <c r="I28" s="145">
        <f>H28/H30</f>
        <v>0.12482024733966057</v>
      </c>
      <c r="J28" s="146">
        <f>H28*365.25/12</f>
        <v>30.393730227207346</v>
      </c>
    </row>
    <row r="29" spans="1:11" x14ac:dyDescent="0.2">
      <c r="A29" s="78"/>
      <c r="B29" s="78"/>
      <c r="C29" s="78"/>
      <c r="D29" s="78"/>
      <c r="E29" s="78"/>
      <c r="F29" s="147"/>
      <c r="G29" s="148" t="s">
        <v>17</v>
      </c>
      <c r="H29" s="149">
        <f>C23</f>
        <v>5.3367845844118493</v>
      </c>
      <c r="I29" s="150">
        <f>H29/H30</f>
        <v>0.66709807305148117</v>
      </c>
      <c r="J29" s="151">
        <f>H29*365.25/12</f>
        <v>162.43838078803566</v>
      </c>
    </row>
    <row r="30" spans="1:11" x14ac:dyDescent="0.2">
      <c r="A30" s="78"/>
      <c r="B30" s="78"/>
      <c r="C30" s="78"/>
      <c r="D30" s="78"/>
      <c r="E30" s="78"/>
      <c r="F30" s="138"/>
      <c r="G30" s="138"/>
      <c r="H30" s="152">
        <f>SUM(H27:H29)</f>
        <v>8</v>
      </c>
      <c r="I30" s="78"/>
      <c r="J30" s="153">
        <f>H30*365.25/12</f>
        <v>243.5</v>
      </c>
    </row>
    <row r="31" spans="1:11" x14ac:dyDescent="0.2">
      <c r="A31" s="78"/>
      <c r="B31" s="78"/>
      <c r="C31" s="78"/>
      <c r="D31" s="78"/>
      <c r="E31" s="78"/>
      <c r="F31" s="78"/>
      <c r="G31" s="78"/>
      <c r="H31" s="78"/>
      <c r="I31" s="78"/>
      <c r="J31" s="78"/>
    </row>
    <row r="32" spans="1:11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</row>
    <row r="33" spans="1:10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spans="1:10" x14ac:dyDescent="0.2">
      <c r="A34" s="78"/>
      <c r="B34" s="78"/>
      <c r="C34" s="78"/>
      <c r="D34" s="78"/>
      <c r="E34" s="78"/>
      <c r="F34" s="78"/>
      <c r="G34" s="78"/>
      <c r="H34" s="78"/>
      <c r="I34" s="78"/>
      <c r="J34" s="78"/>
    </row>
    <row r="35" spans="1:10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</row>
    <row r="36" spans="1:10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</row>
    <row r="37" spans="1:10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0" x14ac:dyDescent="0.2">
      <c r="A39" s="78"/>
      <c r="B39" s="78"/>
      <c r="C39" s="78"/>
      <c r="D39" s="78"/>
      <c r="E39" s="78"/>
      <c r="F39" s="78"/>
      <c r="G39" s="78"/>
      <c r="H39" s="78"/>
      <c r="I39" s="78"/>
      <c r="J39" s="78"/>
    </row>
    <row r="40" spans="1:10" x14ac:dyDescent="0.2">
      <c r="A40" s="78"/>
      <c r="B40" s="78"/>
      <c r="C40" s="78"/>
      <c r="D40" s="78"/>
      <c r="E40" s="78"/>
      <c r="F40" s="78"/>
      <c r="G40" s="78"/>
      <c r="H40" s="78"/>
      <c r="I40" s="78"/>
      <c r="J40" s="78"/>
    </row>
    <row r="41" spans="1:10" x14ac:dyDescent="0.2">
      <c r="A41" s="78"/>
      <c r="B41" s="78"/>
      <c r="C41" s="78"/>
      <c r="D41" s="78"/>
      <c r="E41" s="78"/>
      <c r="F41" s="78"/>
      <c r="G41" s="78"/>
      <c r="H41" s="78"/>
      <c r="I41" s="78"/>
      <c r="J41" s="78"/>
    </row>
    <row r="42" spans="1:10" x14ac:dyDescent="0.2">
      <c r="A42" s="78"/>
      <c r="B42" s="78"/>
      <c r="C42" s="78"/>
      <c r="D42" s="78"/>
      <c r="E42" s="78"/>
      <c r="F42" s="78"/>
      <c r="G42" s="78"/>
      <c r="H42" s="78"/>
      <c r="I42" s="78"/>
      <c r="J42" s="78"/>
    </row>
    <row r="43" spans="1:10" x14ac:dyDescent="0.2">
      <c r="A43" s="78"/>
      <c r="B43" s="78"/>
      <c r="C43" s="78"/>
      <c r="D43" s="78"/>
      <c r="E43" s="78"/>
      <c r="F43" s="78"/>
      <c r="G43" s="78"/>
      <c r="H43" s="78"/>
      <c r="I43" s="78"/>
      <c r="J43" s="78"/>
    </row>
    <row r="44" spans="1:10" x14ac:dyDescent="0.2">
      <c r="A44" s="78"/>
      <c r="B44" s="78"/>
      <c r="C44" s="78"/>
      <c r="D44" s="78"/>
      <c r="E44" s="78"/>
      <c r="F44" s="78"/>
      <c r="G44" s="78"/>
      <c r="H44" s="78"/>
      <c r="I44" s="78"/>
      <c r="J44" s="78"/>
    </row>
    <row r="45" spans="1:10" x14ac:dyDescent="0.2">
      <c r="A45" s="78"/>
      <c r="B45" s="78"/>
      <c r="C45" s="78"/>
      <c r="D45" s="78"/>
      <c r="E45" s="78"/>
      <c r="F45" s="78"/>
      <c r="G45" s="78"/>
      <c r="H45" s="78"/>
      <c r="I45" s="78"/>
      <c r="J45" s="78"/>
    </row>
    <row r="46" spans="1:10" x14ac:dyDescent="0.2">
      <c r="A46" s="78"/>
      <c r="B46" s="78"/>
      <c r="C46" s="78"/>
      <c r="D46" s="78"/>
      <c r="E46" s="78"/>
      <c r="F46" s="78"/>
      <c r="G46" s="78"/>
      <c r="H46" s="78"/>
      <c r="I46" s="78"/>
      <c r="J46" s="78"/>
    </row>
    <row r="47" spans="1:10" x14ac:dyDescent="0.2">
      <c r="A47" s="78"/>
      <c r="B47" s="78"/>
      <c r="C47" s="78"/>
      <c r="D47" s="78"/>
      <c r="E47" s="78"/>
      <c r="F47" s="78"/>
      <c r="G47" s="78"/>
      <c r="H47" s="78"/>
      <c r="I47" s="78"/>
      <c r="J47" s="78"/>
    </row>
    <row r="48" spans="1:10" x14ac:dyDescent="0.2">
      <c r="A48" s="78"/>
      <c r="B48" s="78"/>
      <c r="C48" s="78"/>
      <c r="D48" s="78"/>
      <c r="E48" s="78"/>
      <c r="F48" s="78"/>
      <c r="G48" s="78"/>
      <c r="H48" s="78"/>
      <c r="I48" s="78"/>
      <c r="J48" s="78"/>
    </row>
    <row r="49" spans="1:10" x14ac:dyDescent="0.2">
      <c r="A49" s="78"/>
      <c r="B49" s="78"/>
      <c r="C49" s="78"/>
      <c r="D49" s="78"/>
      <c r="E49" s="78"/>
      <c r="F49" s="78"/>
      <c r="G49" s="78"/>
      <c r="H49" s="78"/>
      <c r="I49" s="78"/>
      <c r="J49" s="78"/>
    </row>
    <row r="50" spans="1:10" x14ac:dyDescent="0.2">
      <c r="A50" s="78"/>
      <c r="B50" s="78"/>
      <c r="C50" s="78"/>
      <c r="D50" s="78"/>
      <c r="E50" s="78"/>
      <c r="F50" s="78"/>
      <c r="G50" s="78"/>
      <c r="H50" s="78"/>
      <c r="I50" s="78"/>
      <c r="J50" s="78"/>
    </row>
    <row r="51" spans="1:10" x14ac:dyDescent="0.2">
      <c r="A51" s="78"/>
      <c r="B51" s="78"/>
      <c r="C51" s="78"/>
      <c r="D51" s="78"/>
      <c r="E51" s="78"/>
      <c r="F51" s="78"/>
      <c r="G51" s="78"/>
      <c r="H51" s="78"/>
      <c r="I51" s="78"/>
      <c r="J51" s="78"/>
    </row>
    <row r="52" spans="1:10" x14ac:dyDescent="0.2">
      <c r="A52" s="78"/>
      <c r="B52" s="78"/>
      <c r="C52" s="78"/>
      <c r="D52" s="78"/>
      <c r="E52" s="78"/>
      <c r="F52" s="78"/>
      <c r="G52" s="78"/>
      <c r="H52" s="78"/>
      <c r="I52" s="78"/>
      <c r="J52" s="78"/>
    </row>
    <row r="53" spans="1:10" x14ac:dyDescent="0.2">
      <c r="A53" s="78"/>
      <c r="B53" s="78"/>
      <c r="C53" s="78"/>
      <c r="D53" s="78"/>
      <c r="E53" s="78"/>
      <c r="F53" s="78"/>
      <c r="G53" s="78"/>
      <c r="H53" s="78"/>
      <c r="I53" s="78"/>
      <c r="J53" s="78"/>
    </row>
    <row r="54" spans="1:10" x14ac:dyDescent="0.2">
      <c r="A54" s="78"/>
      <c r="B54" s="78"/>
      <c r="C54" s="78"/>
      <c r="D54" s="78"/>
      <c r="E54" s="78"/>
      <c r="F54" s="78"/>
      <c r="G54" s="78"/>
      <c r="H54" s="78"/>
      <c r="I54" s="78"/>
      <c r="J54" s="78"/>
    </row>
  </sheetData>
  <mergeCells count="3">
    <mergeCell ref="A18:E18"/>
    <mergeCell ref="G18:I18"/>
    <mergeCell ref="A25:E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workbookViewId="0"/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6" style="2" customWidth="1"/>
    <col min="4" max="4" width="14" style="2" customWidth="1"/>
    <col min="5" max="5" width="22.85546875" style="2" customWidth="1"/>
    <col min="6" max="6" width="14.140625" style="2" customWidth="1"/>
    <col min="7" max="7" width="16" style="2" customWidth="1"/>
    <col min="8" max="8" width="16.42578125" style="2" customWidth="1"/>
    <col min="9" max="9" width="15.28515625" style="2" customWidth="1"/>
    <col min="10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3" ht="6.75" customHeight="1" thickBot="1" x14ac:dyDescent="0.25"/>
    <row r="2" spans="1:13" ht="16.5" thickBot="1" x14ac:dyDescent="0.25">
      <c r="A2" s="34" t="s">
        <v>9</v>
      </c>
      <c r="B2" s="21"/>
      <c r="C2" s="21"/>
      <c r="D2" s="21"/>
      <c r="E2" s="21"/>
      <c r="F2" s="21"/>
      <c r="G2" s="21"/>
      <c r="H2" s="21"/>
      <c r="I2" s="22"/>
    </row>
    <row r="3" spans="1:13" ht="5.25" customHeight="1" x14ac:dyDescent="0.2"/>
    <row r="4" spans="1:13" ht="15" x14ac:dyDescent="0.25">
      <c r="A4" s="1" t="s">
        <v>47</v>
      </c>
    </row>
    <row r="5" spans="1:13" ht="15" x14ac:dyDescent="0.25">
      <c r="A5" s="3" t="s">
        <v>48</v>
      </c>
    </row>
    <row r="6" spans="1:13" ht="25.5" x14ac:dyDescent="0.2">
      <c r="A6" s="105" t="s">
        <v>58</v>
      </c>
      <c r="B6" s="40" t="s">
        <v>21</v>
      </c>
      <c r="F6" s="41" t="s">
        <v>0</v>
      </c>
      <c r="G6" s="43" t="s">
        <v>1</v>
      </c>
      <c r="M6" s="108"/>
    </row>
    <row r="7" spans="1:13" x14ac:dyDescent="0.2">
      <c r="A7" s="2">
        <v>1</v>
      </c>
      <c r="B7" s="4">
        <v>21296</v>
      </c>
      <c r="F7" s="42">
        <v>1</v>
      </c>
      <c r="G7" s="44">
        <v>8</v>
      </c>
      <c r="M7" s="108"/>
    </row>
    <row r="8" spans="1:13" x14ac:dyDescent="0.2">
      <c r="A8" s="2">
        <v>2</v>
      </c>
      <c r="B8" s="4">
        <v>12938</v>
      </c>
      <c r="F8" s="23"/>
      <c r="G8" s="24" t="s">
        <v>10</v>
      </c>
      <c r="H8" s="25">
        <f>G7*F7</f>
        <v>8</v>
      </c>
      <c r="I8" s="26" t="str">
        <f>G6</f>
        <v>meses</v>
      </c>
      <c r="M8" s="108"/>
    </row>
    <row r="9" spans="1:13" x14ac:dyDescent="0.2">
      <c r="A9" s="2">
        <v>3</v>
      </c>
      <c r="B9" s="4">
        <v>7462</v>
      </c>
    </row>
    <row r="10" spans="1:13" ht="38.25" x14ac:dyDescent="0.2">
      <c r="D10" s="39" t="s">
        <v>21</v>
      </c>
      <c r="E10" s="35" t="s">
        <v>22</v>
      </c>
      <c r="F10" s="7"/>
      <c r="G10" s="20"/>
      <c r="H10" s="37" t="s">
        <v>23</v>
      </c>
      <c r="I10" s="7"/>
    </row>
    <row r="11" spans="1:13" x14ac:dyDescent="0.2">
      <c r="C11" s="5" t="s">
        <v>11</v>
      </c>
      <c r="D11" s="6">
        <f>B7</f>
        <v>21296</v>
      </c>
      <c r="E11" s="27">
        <f>H8</f>
        <v>8</v>
      </c>
      <c r="F11" s="7" t="str">
        <f>G6</f>
        <v>meses</v>
      </c>
      <c r="H11" s="8">
        <f>G7-E11</f>
        <v>0</v>
      </c>
      <c r="I11" s="6" t="str">
        <f>G6</f>
        <v>meses</v>
      </c>
    </row>
    <row r="12" spans="1:13" x14ac:dyDescent="0.2">
      <c r="C12" s="36" t="s">
        <v>67</v>
      </c>
      <c r="D12" s="6">
        <f>B8</f>
        <v>12938</v>
      </c>
      <c r="E12" s="9">
        <f>D12*E11/D11</f>
        <v>4.8602554470323067</v>
      </c>
      <c r="F12" s="7" t="str">
        <f>G6</f>
        <v>meses</v>
      </c>
      <c r="H12" s="8">
        <f>G7-E12</f>
        <v>3.1397445529676933</v>
      </c>
      <c r="I12" s="6" t="str">
        <f>G6</f>
        <v>meses</v>
      </c>
    </row>
    <row r="13" spans="1:13" x14ac:dyDescent="0.2">
      <c r="C13" s="36" t="s">
        <v>68</v>
      </c>
      <c r="D13" s="6">
        <f>B9</f>
        <v>7462</v>
      </c>
      <c r="E13" s="9">
        <f>D13*E11/D11</f>
        <v>2.8031555221637867</v>
      </c>
      <c r="F13" s="7" t="str">
        <f>G6</f>
        <v>meses</v>
      </c>
      <c r="H13" s="8">
        <f>G7-E13</f>
        <v>5.1968444778362137</v>
      </c>
      <c r="I13" s="8" t="str">
        <f>G6</f>
        <v>meses</v>
      </c>
    </row>
    <row r="14" spans="1:13" x14ac:dyDescent="0.2">
      <c r="I14" s="10"/>
    </row>
    <row r="15" spans="1:13" x14ac:dyDescent="0.2">
      <c r="E15" s="11" t="s">
        <v>2</v>
      </c>
      <c r="F15" s="74">
        <f>E12-E13</f>
        <v>2.05709992486852</v>
      </c>
      <c r="G15" s="12" t="str">
        <f>F12</f>
        <v>meses</v>
      </c>
      <c r="H15" s="12" t="s">
        <v>3</v>
      </c>
      <c r="I15" s="13">
        <f>H8</f>
        <v>8</v>
      </c>
      <c r="J15" s="14" t="str">
        <f>G6</f>
        <v>meses</v>
      </c>
    </row>
    <row r="16" spans="1:13" x14ac:dyDescent="0.2">
      <c r="E16" s="15"/>
      <c r="F16" s="75">
        <f>F15*(365.25/12)</f>
        <v>62.612978963185576</v>
      </c>
      <c r="G16" s="28" t="s">
        <v>4</v>
      </c>
      <c r="H16" s="16" t="s">
        <v>5</v>
      </c>
      <c r="I16" s="17">
        <f>H8</f>
        <v>8</v>
      </c>
      <c r="J16" s="18" t="str">
        <f>G6</f>
        <v>meses</v>
      </c>
    </row>
    <row r="17" spans="1:11" ht="13.5" thickBot="1" x14ac:dyDescent="0.25"/>
    <row r="18" spans="1:11" ht="33" customHeight="1" thickBot="1" x14ac:dyDescent="0.25">
      <c r="A18" s="157" t="s">
        <v>70</v>
      </c>
      <c r="B18" s="158"/>
      <c r="C18" s="158"/>
      <c r="D18" s="158"/>
      <c r="E18" s="159"/>
      <c r="F18" s="76"/>
      <c r="G18" s="160" t="s">
        <v>44</v>
      </c>
      <c r="H18" s="161"/>
      <c r="I18" s="162"/>
      <c r="J18" s="78"/>
    </row>
    <row r="19" spans="1:11" ht="45" customHeight="1" x14ac:dyDescent="0.2">
      <c r="A19" s="29"/>
      <c r="B19" s="60" t="str">
        <f>C12</f>
        <v>Terapia Doble: Cetuximab + Encorafenib, n= 220</v>
      </c>
      <c r="C19" s="60" t="str">
        <f>C13</f>
        <v>Control: Cetuximab + Irinotecan o FOLFIRI, n= 221</v>
      </c>
      <c r="D19" s="71"/>
      <c r="E19" s="71"/>
      <c r="F19" s="71"/>
      <c r="G19" s="70" t="str">
        <f>C12</f>
        <v>Terapia Doble: Cetuximab + Encorafenib, n= 220</v>
      </c>
      <c r="H19" s="70" t="str">
        <f>C13</f>
        <v>Control: Cetuximab + Irinotecan o FOLFIRI, n= 221</v>
      </c>
      <c r="I19" s="71"/>
      <c r="J19" s="71"/>
      <c r="K19" s="19"/>
    </row>
    <row r="20" spans="1:11" ht="25.5" x14ac:dyDescent="0.2">
      <c r="A20" s="30" t="s">
        <v>12</v>
      </c>
      <c r="B20" s="59" t="s">
        <v>7</v>
      </c>
      <c r="C20" s="132" t="s">
        <v>7</v>
      </c>
      <c r="D20" s="59" t="s">
        <v>8</v>
      </c>
      <c r="E20" s="59" t="s">
        <v>8</v>
      </c>
      <c r="F20" s="78"/>
      <c r="G20" s="59" t="s">
        <v>45</v>
      </c>
      <c r="H20" s="59" t="s">
        <v>45</v>
      </c>
      <c r="I20" s="59" t="s">
        <v>46</v>
      </c>
      <c r="J20" s="78"/>
    </row>
    <row r="21" spans="1:11" x14ac:dyDescent="0.2">
      <c r="A21" s="31" t="str">
        <f>CONCATENATE(G7," ",G6)</f>
        <v>8 meses</v>
      </c>
      <c r="B21" s="70" t="str">
        <f>F12</f>
        <v>meses</v>
      </c>
      <c r="C21" s="133" t="str">
        <f>F12</f>
        <v>meses</v>
      </c>
      <c r="D21" s="70" t="str">
        <f>G15</f>
        <v>meses</v>
      </c>
      <c r="E21" s="70" t="str">
        <f>G16</f>
        <v>días</v>
      </c>
      <c r="F21" s="78"/>
      <c r="G21" s="70" t="s">
        <v>1</v>
      </c>
      <c r="H21" s="70" t="s">
        <v>1</v>
      </c>
      <c r="I21" s="70" t="s">
        <v>1</v>
      </c>
      <c r="J21" s="78"/>
    </row>
    <row r="22" spans="1:11" s="33" customFormat="1" ht="5.25" customHeight="1" x14ac:dyDescent="0.2">
      <c r="A22" s="32"/>
      <c r="B22" s="71"/>
      <c r="C22" s="71"/>
      <c r="D22" s="71"/>
      <c r="E22" s="71"/>
      <c r="F22" s="78"/>
      <c r="G22" s="71"/>
      <c r="H22" s="32"/>
      <c r="I22" s="32"/>
      <c r="J22" s="134"/>
    </row>
    <row r="23" spans="1:11" ht="42.75" customHeight="1" x14ac:dyDescent="0.2">
      <c r="A23" s="135" t="str">
        <f>A6</f>
        <v>Supervivencia libre de enfermedad</v>
      </c>
      <c r="B23" s="72">
        <f>E12</f>
        <v>4.8602554470323067</v>
      </c>
      <c r="C23" s="72">
        <f>E13</f>
        <v>2.8031555221637867</v>
      </c>
      <c r="D23" s="72">
        <f>F15</f>
        <v>2.05709992486852</v>
      </c>
      <c r="E23" s="72">
        <f>F16</f>
        <v>62.612978963185576</v>
      </c>
      <c r="F23" s="78"/>
      <c r="G23" s="72">
        <v>4.2</v>
      </c>
      <c r="H23" s="73">
        <v>1.5</v>
      </c>
      <c r="I23" s="72">
        <f>G23-H23</f>
        <v>2.7</v>
      </c>
      <c r="J23" s="78"/>
    </row>
    <row r="24" spans="1:11" ht="3.75" customHeight="1" x14ac:dyDescent="0.2">
      <c r="A24" s="136"/>
      <c r="B24" s="137"/>
      <c r="C24" s="137"/>
      <c r="D24" s="137"/>
      <c r="E24" s="78"/>
      <c r="F24" s="78"/>
      <c r="G24" s="77"/>
      <c r="H24" s="78"/>
      <c r="I24" s="78"/>
      <c r="J24" s="78"/>
    </row>
    <row r="25" spans="1:11" ht="25.5" customHeight="1" x14ac:dyDescent="0.2">
      <c r="A25" s="163" t="s">
        <v>6</v>
      </c>
      <c r="B25" s="164"/>
      <c r="C25" s="164"/>
      <c r="D25" s="164"/>
      <c r="E25" s="165"/>
      <c r="F25" s="78"/>
      <c r="G25" s="78"/>
      <c r="H25" s="78"/>
      <c r="I25" s="78"/>
      <c r="J25" s="78"/>
    </row>
    <row r="26" spans="1:11" x14ac:dyDescent="0.2">
      <c r="A26" s="78"/>
      <c r="B26" s="78"/>
      <c r="C26" s="78"/>
      <c r="D26" s="78"/>
      <c r="E26" s="78"/>
      <c r="F26" s="78"/>
      <c r="G26" s="78"/>
      <c r="H26" s="138" t="str">
        <f>F11</f>
        <v>meses</v>
      </c>
      <c r="I26" s="78"/>
      <c r="J26" s="138" t="s">
        <v>4</v>
      </c>
    </row>
    <row r="27" spans="1:11" x14ac:dyDescent="0.2">
      <c r="A27" s="78"/>
      <c r="B27" s="78"/>
      <c r="C27" s="78"/>
      <c r="D27" s="78"/>
      <c r="E27" s="78"/>
      <c r="F27" s="78"/>
      <c r="G27" s="139" t="s">
        <v>18</v>
      </c>
      <c r="H27" s="140">
        <f>G7-H28-H29</f>
        <v>3.1397445529676928</v>
      </c>
      <c r="I27" s="141">
        <f>H27/H30</f>
        <v>0.3924680691209616</v>
      </c>
      <c r="J27" s="142">
        <f>H27*365.25/12</f>
        <v>95.565974830954147</v>
      </c>
    </row>
    <row r="28" spans="1:11" x14ac:dyDescent="0.2">
      <c r="A28" s="78"/>
      <c r="B28" s="78"/>
      <c r="C28" s="78"/>
      <c r="D28" s="78"/>
      <c r="E28" s="78"/>
      <c r="F28" s="78"/>
      <c r="G28" s="143" t="s">
        <v>20</v>
      </c>
      <c r="H28" s="144">
        <f>D23</f>
        <v>2.05709992486852</v>
      </c>
      <c r="I28" s="145">
        <f>H28/H30</f>
        <v>0.257137490608565</v>
      </c>
      <c r="J28" s="146">
        <f>H28*365.25/12</f>
        <v>62.612978963185576</v>
      </c>
    </row>
    <row r="29" spans="1:11" x14ac:dyDescent="0.2">
      <c r="A29" s="78"/>
      <c r="B29" s="78"/>
      <c r="C29" s="78"/>
      <c r="D29" s="78"/>
      <c r="E29" s="78"/>
      <c r="F29" s="147"/>
      <c r="G29" s="148" t="s">
        <v>19</v>
      </c>
      <c r="H29" s="149">
        <f>C23</f>
        <v>2.8031555221637867</v>
      </c>
      <c r="I29" s="150">
        <f>H29/H30</f>
        <v>0.35039444027047334</v>
      </c>
      <c r="J29" s="151">
        <f>H29*365.25/12</f>
        <v>85.321046205860256</v>
      </c>
    </row>
    <row r="30" spans="1:11" x14ac:dyDescent="0.2">
      <c r="A30" s="78"/>
      <c r="B30" s="78"/>
      <c r="C30" s="78"/>
      <c r="D30" s="78"/>
      <c r="E30" s="78"/>
      <c r="F30" s="78"/>
      <c r="G30" s="78"/>
      <c r="H30" s="152">
        <f>SUM(H27:H29)</f>
        <v>8</v>
      </c>
      <c r="I30" s="78"/>
      <c r="J30" s="153">
        <f>H30*365.25/12</f>
        <v>243.5</v>
      </c>
    </row>
    <row r="31" spans="1:11" x14ac:dyDescent="0.2">
      <c r="A31" s="78"/>
      <c r="B31" s="78"/>
      <c r="C31" s="78"/>
      <c r="D31" s="78"/>
      <c r="E31" s="78"/>
      <c r="F31" s="78"/>
      <c r="G31" s="78"/>
      <c r="H31" s="78"/>
      <c r="I31" s="78"/>
      <c r="J31" s="78"/>
    </row>
    <row r="32" spans="1:11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</row>
    <row r="33" spans="1:10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spans="1:10" x14ac:dyDescent="0.2">
      <c r="A34" s="78"/>
      <c r="B34" s="78"/>
      <c r="C34" s="78"/>
      <c r="D34" s="78"/>
      <c r="E34" s="78"/>
      <c r="F34" s="78"/>
      <c r="G34" s="78"/>
      <c r="H34" s="78"/>
      <c r="I34" s="78"/>
      <c r="J34" s="78"/>
    </row>
    <row r="35" spans="1:10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</row>
    <row r="36" spans="1:10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</row>
    <row r="37" spans="1:10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0" x14ac:dyDescent="0.2">
      <c r="A39" s="78"/>
      <c r="B39" s="78"/>
      <c r="C39" s="78"/>
      <c r="D39" s="78"/>
      <c r="E39" s="78"/>
      <c r="F39" s="78"/>
      <c r="G39" s="78"/>
      <c r="H39" s="78"/>
      <c r="I39" s="78"/>
      <c r="J39" s="78"/>
    </row>
    <row r="40" spans="1:10" x14ac:dyDescent="0.2">
      <c r="A40" s="78"/>
      <c r="B40" s="78"/>
      <c r="C40" s="78"/>
      <c r="D40" s="78"/>
      <c r="E40" s="78"/>
      <c r="F40" s="78"/>
      <c r="G40" s="78"/>
      <c r="H40" s="78"/>
      <c r="I40" s="78"/>
      <c r="J40" s="78"/>
    </row>
    <row r="41" spans="1:10" x14ac:dyDescent="0.2">
      <c r="A41" s="78"/>
      <c r="B41" s="78"/>
      <c r="C41" s="78"/>
      <c r="D41" s="78"/>
      <c r="E41" s="78"/>
      <c r="F41" s="78"/>
      <c r="G41" s="78"/>
      <c r="H41" s="78"/>
      <c r="I41" s="78"/>
      <c r="J41" s="78"/>
    </row>
    <row r="42" spans="1:10" x14ac:dyDescent="0.2">
      <c r="A42" s="78"/>
      <c r="B42" s="78"/>
      <c r="C42" s="78"/>
      <c r="D42" s="78"/>
      <c r="E42" s="78"/>
      <c r="F42" s="78"/>
      <c r="G42" s="78"/>
      <c r="H42" s="78"/>
      <c r="I42" s="78"/>
      <c r="J42" s="78"/>
    </row>
    <row r="43" spans="1:10" x14ac:dyDescent="0.2">
      <c r="A43" s="78"/>
      <c r="B43" s="78"/>
      <c r="C43" s="78"/>
      <c r="D43" s="78"/>
      <c r="E43" s="78"/>
      <c r="F43" s="78"/>
      <c r="G43" s="78"/>
      <c r="H43" s="78"/>
      <c r="I43" s="78"/>
      <c r="J43" s="78"/>
    </row>
    <row r="44" spans="1:10" x14ac:dyDescent="0.2">
      <c r="A44" s="78"/>
      <c r="B44" s="78"/>
      <c r="C44" s="78"/>
      <c r="D44" s="78"/>
      <c r="E44" s="78"/>
      <c r="F44" s="78"/>
      <c r="G44" s="78"/>
      <c r="H44" s="78"/>
      <c r="I44" s="78"/>
      <c r="J44" s="78"/>
    </row>
    <row r="45" spans="1:10" x14ac:dyDescent="0.2">
      <c r="A45" s="78"/>
      <c r="B45" s="78"/>
      <c r="C45" s="78"/>
      <c r="D45" s="78"/>
      <c r="E45" s="78"/>
      <c r="F45" s="78"/>
      <c r="G45" s="78"/>
      <c r="H45" s="78"/>
      <c r="I45" s="78"/>
      <c r="J45" s="78"/>
    </row>
    <row r="46" spans="1:10" x14ac:dyDescent="0.2">
      <c r="A46" s="78"/>
      <c r="B46" s="78"/>
      <c r="C46" s="78"/>
      <c r="D46" s="78"/>
      <c r="E46" s="78"/>
      <c r="F46" s="78"/>
      <c r="G46" s="78"/>
      <c r="H46" s="78"/>
      <c r="I46" s="78"/>
      <c r="J46" s="78"/>
    </row>
    <row r="47" spans="1:10" x14ac:dyDescent="0.2">
      <c r="A47" s="78"/>
      <c r="B47" s="78"/>
      <c r="C47" s="78"/>
      <c r="D47" s="78"/>
      <c r="E47" s="78"/>
      <c r="F47" s="78"/>
      <c r="G47" s="78"/>
      <c r="H47" s="78"/>
      <c r="I47" s="78"/>
      <c r="J47" s="78"/>
    </row>
    <row r="48" spans="1:10" x14ac:dyDescent="0.2">
      <c r="A48" s="78"/>
      <c r="B48" s="78"/>
      <c r="C48" s="78"/>
      <c r="D48" s="78"/>
      <c r="E48" s="78"/>
      <c r="F48" s="78"/>
      <c r="G48" s="78"/>
      <c r="H48" s="78"/>
      <c r="I48" s="78"/>
      <c r="J48" s="78"/>
    </row>
    <row r="49" spans="1:10" x14ac:dyDescent="0.2">
      <c r="A49" s="78"/>
      <c r="B49" s="78"/>
      <c r="C49" s="78"/>
      <c r="D49" s="78"/>
      <c r="E49" s="78"/>
      <c r="F49" s="78"/>
      <c r="G49" s="78"/>
      <c r="H49" s="78"/>
      <c r="I49" s="78"/>
      <c r="J49" s="78"/>
    </row>
    <row r="50" spans="1:10" x14ac:dyDescent="0.2">
      <c r="A50" s="78"/>
      <c r="B50" s="78"/>
      <c r="C50" s="78"/>
      <c r="D50" s="78"/>
      <c r="E50" s="78"/>
      <c r="F50" s="78"/>
      <c r="G50" s="78"/>
      <c r="H50" s="78"/>
      <c r="I50" s="78"/>
      <c r="J50" s="78"/>
    </row>
    <row r="51" spans="1:10" x14ac:dyDescent="0.2">
      <c r="A51" s="78"/>
      <c r="B51" s="78"/>
      <c r="C51" s="78"/>
      <c r="D51" s="78"/>
      <c r="E51" s="78"/>
      <c r="F51" s="78"/>
      <c r="G51" s="78"/>
      <c r="H51" s="78"/>
      <c r="I51" s="78"/>
      <c r="J51" s="78"/>
    </row>
    <row r="52" spans="1:10" x14ac:dyDescent="0.2">
      <c r="A52" s="78"/>
      <c r="B52" s="78"/>
      <c r="C52" s="78"/>
      <c r="D52" s="78"/>
      <c r="E52" s="78"/>
      <c r="F52" s="78"/>
      <c r="G52" s="78"/>
      <c r="H52" s="78"/>
      <c r="I52" s="78"/>
      <c r="J52" s="78"/>
    </row>
    <row r="53" spans="1:10" x14ac:dyDescent="0.2">
      <c r="A53" s="78"/>
      <c r="B53" s="78"/>
      <c r="C53" s="78"/>
      <c r="D53" s="78"/>
      <c r="E53" s="78"/>
      <c r="F53" s="78"/>
      <c r="G53" s="78"/>
      <c r="H53" s="78"/>
      <c r="I53" s="78"/>
      <c r="J53" s="78"/>
    </row>
    <row r="54" spans="1:10" x14ac:dyDescent="0.2">
      <c r="A54" s="78"/>
      <c r="B54" s="78"/>
      <c r="C54" s="78"/>
      <c r="D54" s="78"/>
      <c r="E54" s="78"/>
      <c r="F54" s="78"/>
      <c r="G54" s="78"/>
      <c r="H54" s="78"/>
      <c r="I54" s="78"/>
      <c r="J54" s="78"/>
    </row>
  </sheetData>
  <mergeCells count="3">
    <mergeCell ref="A18:E18"/>
    <mergeCell ref="G18:I18"/>
    <mergeCell ref="A25:E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/>
  </sheetViews>
  <sheetFormatPr baseColWidth="10" defaultRowHeight="15" x14ac:dyDescent="0.25"/>
  <cols>
    <col min="1" max="1" width="23.140625" customWidth="1"/>
    <col min="2" max="2" width="16.42578125" customWidth="1"/>
    <col min="3" max="3" width="19.140625" customWidth="1"/>
    <col min="4" max="4" width="19.5703125" customWidth="1"/>
    <col min="5" max="5" width="4.5703125" customWidth="1"/>
    <col min="7" max="7" width="11.5703125" customWidth="1"/>
  </cols>
  <sheetData>
    <row r="1" spans="1:10" ht="6" customHeight="1" thickBot="1" x14ac:dyDescent="0.3"/>
    <row r="2" spans="1:10" ht="32.25" customHeight="1" thickBot="1" x14ac:dyDescent="0.3">
      <c r="A2" s="166" t="s">
        <v>28</v>
      </c>
      <c r="B2" s="167"/>
      <c r="C2" s="167"/>
      <c r="D2" s="167"/>
      <c r="E2" s="167"/>
      <c r="F2" s="167"/>
      <c r="G2" s="167"/>
      <c r="H2" s="167"/>
      <c r="I2" s="167"/>
      <c r="J2" s="168"/>
    </row>
    <row r="3" spans="1:10" ht="30" customHeight="1" x14ac:dyDescent="0.25">
      <c r="A3" s="169" t="s">
        <v>29</v>
      </c>
      <c r="B3" s="169"/>
      <c r="C3" s="169"/>
      <c r="D3" s="169"/>
      <c r="E3" s="169"/>
      <c r="F3" s="169"/>
      <c r="G3" s="169"/>
      <c r="H3" s="169"/>
      <c r="I3" s="169"/>
      <c r="J3" s="169"/>
    </row>
    <row r="5" spans="1:10" x14ac:dyDescent="0.25">
      <c r="A5" s="1" t="s">
        <v>47</v>
      </c>
    </row>
    <row r="6" spans="1:10" s="45" customFormat="1" ht="15.75" thickBot="1" x14ac:dyDescent="0.3">
      <c r="A6" s="3" t="s">
        <v>48</v>
      </c>
      <c r="B6" s="1"/>
      <c r="C6" s="1"/>
    </row>
    <row r="7" spans="1:10" ht="26.25" thickBot="1" x14ac:dyDescent="0.3">
      <c r="B7" s="2"/>
      <c r="C7" s="46" t="s">
        <v>30</v>
      </c>
      <c r="D7" s="46" t="s">
        <v>31</v>
      </c>
      <c r="G7" s="41" t="s">
        <v>0</v>
      </c>
      <c r="H7" s="43" t="s">
        <v>1</v>
      </c>
      <c r="I7" s="2"/>
      <c r="J7" s="2"/>
    </row>
    <row r="8" spans="1:10" x14ac:dyDescent="0.25">
      <c r="B8" s="47" t="s">
        <v>11</v>
      </c>
      <c r="C8" s="4">
        <v>21296</v>
      </c>
      <c r="D8" s="4">
        <v>6954</v>
      </c>
      <c r="G8" s="42">
        <v>1</v>
      </c>
      <c r="H8" s="44">
        <v>8</v>
      </c>
      <c r="I8" s="2"/>
      <c r="J8" s="2"/>
    </row>
    <row r="9" spans="1:10" x14ac:dyDescent="0.25">
      <c r="B9" s="36" t="s">
        <v>65</v>
      </c>
      <c r="C9" s="48">
        <v>12938</v>
      </c>
      <c r="D9" s="48">
        <v>5507</v>
      </c>
      <c r="G9" s="23"/>
      <c r="H9" s="24" t="s">
        <v>10</v>
      </c>
      <c r="I9" s="25">
        <f>H8*G8</f>
        <v>8</v>
      </c>
      <c r="J9" s="26" t="str">
        <f>H7</f>
        <v>meses</v>
      </c>
    </row>
    <row r="10" spans="1:10" x14ac:dyDescent="0.25">
      <c r="B10" s="36" t="s">
        <v>66</v>
      </c>
      <c r="C10" s="4">
        <v>7462</v>
      </c>
      <c r="D10" s="4">
        <v>4639</v>
      </c>
    </row>
    <row r="11" spans="1:10" ht="15.75" thickBot="1" x14ac:dyDescent="0.3"/>
    <row r="12" spans="1:10" x14ac:dyDescent="0.25">
      <c r="B12" s="2"/>
      <c r="C12" s="49" t="s">
        <v>32</v>
      </c>
      <c r="D12" s="49" t="s">
        <v>33</v>
      </c>
    </row>
    <row r="13" spans="1:10" ht="15.75" thickBot="1" x14ac:dyDescent="0.3">
      <c r="B13" s="2"/>
      <c r="C13" s="50" t="s">
        <v>1</v>
      </c>
      <c r="D13" s="51" t="s">
        <v>1</v>
      </c>
    </row>
    <row r="14" spans="1:10" s="52" customFormat="1" ht="20.25" customHeight="1" x14ac:dyDescent="0.25">
      <c r="B14" s="53" t="s">
        <v>11</v>
      </c>
      <c r="C14" s="54">
        <f>I9</f>
        <v>8</v>
      </c>
      <c r="D14" s="54">
        <f>I9</f>
        <v>8</v>
      </c>
    </row>
    <row r="15" spans="1:10" x14ac:dyDescent="0.25">
      <c r="B15" s="55" t="s">
        <v>67</v>
      </c>
      <c r="C15" s="56">
        <f>C9*C14/C8</f>
        <v>4.8602554470323067</v>
      </c>
      <c r="D15" s="56">
        <f>D9*D14/D8</f>
        <v>6.3353465631291339</v>
      </c>
    </row>
    <row r="16" spans="1:10" x14ac:dyDescent="0.25">
      <c r="B16" s="55" t="s">
        <v>68</v>
      </c>
      <c r="C16" s="56">
        <f>C10*C14/C8</f>
        <v>2.8031555221637867</v>
      </c>
      <c r="D16" s="56">
        <f>D10*D14/D8</f>
        <v>5.3367845844118493</v>
      </c>
    </row>
    <row r="17" spans="1:12" x14ac:dyDescent="0.25">
      <c r="A17" s="57"/>
      <c r="B17" s="57"/>
      <c r="C17" s="58"/>
      <c r="D17" s="58"/>
      <c r="E17" s="57"/>
      <c r="F17" s="57"/>
      <c r="G17" s="57"/>
      <c r="H17" s="57"/>
      <c r="I17" s="57"/>
      <c r="J17" s="57"/>
      <c r="K17" s="57"/>
      <c r="L17" s="57"/>
    </row>
    <row r="18" spans="1:12" ht="44.25" customHeight="1" x14ac:dyDescent="0.25">
      <c r="A18" s="170" t="s">
        <v>34</v>
      </c>
      <c r="B18" s="171"/>
      <c r="C18" s="171"/>
      <c r="D18" s="172"/>
      <c r="E18" s="57"/>
      <c r="F18" s="57"/>
      <c r="G18" s="57"/>
      <c r="H18" s="57"/>
      <c r="I18" s="57"/>
      <c r="J18" s="57"/>
      <c r="K18" s="57"/>
      <c r="L18" s="57"/>
    </row>
    <row r="19" spans="1:12" ht="23.25" customHeight="1" x14ac:dyDescent="0.25">
      <c r="A19" s="29"/>
      <c r="B19" s="57"/>
      <c r="C19" s="59" t="str">
        <f>B9</f>
        <v>encorafenib y CTX (doble), n= 220</v>
      </c>
      <c r="D19" s="59" t="str">
        <f>B10</f>
        <v>FOLFIRI y CTX (control), n= 221</v>
      </c>
      <c r="E19" s="57"/>
      <c r="F19" s="57"/>
      <c r="G19" s="57"/>
      <c r="H19" s="57"/>
      <c r="I19" s="57"/>
      <c r="J19" s="57"/>
      <c r="K19" s="57"/>
      <c r="L19" s="57"/>
    </row>
    <row r="20" spans="1:12" ht="19.5" customHeight="1" x14ac:dyDescent="0.25">
      <c r="A20" s="30" t="s">
        <v>12</v>
      </c>
      <c r="B20" s="57"/>
      <c r="C20" s="60" t="s">
        <v>35</v>
      </c>
      <c r="D20" s="60" t="s">
        <v>35</v>
      </c>
      <c r="E20" s="57"/>
      <c r="F20" s="57"/>
      <c r="G20" s="57"/>
      <c r="H20" s="57"/>
      <c r="I20" s="57"/>
      <c r="J20" s="57"/>
      <c r="K20" s="57"/>
      <c r="L20" s="57"/>
    </row>
    <row r="21" spans="1:12" ht="49.5" customHeight="1" x14ac:dyDescent="0.25">
      <c r="A21" s="31" t="str">
        <f>CONCATENATE(H8," ",H7)</f>
        <v>8 meses</v>
      </c>
      <c r="B21" s="57"/>
      <c r="C21" s="69" t="str">
        <f>CONCATENATE(H7," ","con"," ",B15)</f>
        <v>meses con Terapia Doble: Cetuximab + Encorafenib, n= 220</v>
      </c>
      <c r="D21" s="69" t="str">
        <f>CONCATENATE(H7," ","con"," ",B16)</f>
        <v>meses con Control: Cetuximab + Irinotecan o FOLFIRI, n= 221</v>
      </c>
      <c r="E21" s="57"/>
      <c r="F21" s="57"/>
      <c r="G21" s="57"/>
      <c r="H21" s="57"/>
      <c r="I21" s="57"/>
      <c r="J21" s="57"/>
      <c r="K21" s="57"/>
      <c r="L21" s="57"/>
    </row>
    <row r="22" spans="1:12" x14ac:dyDescent="0.25">
      <c r="A22" s="57"/>
      <c r="B22" s="61" t="s">
        <v>36</v>
      </c>
      <c r="C22" s="62">
        <f>C15</f>
        <v>4.8602554470323067</v>
      </c>
      <c r="D22" s="62">
        <f>C16</f>
        <v>2.8031555221637867</v>
      </c>
      <c r="E22" s="57"/>
      <c r="F22" s="57"/>
      <c r="G22" s="57"/>
      <c r="H22" s="57"/>
      <c r="I22" s="57"/>
      <c r="J22" s="57"/>
      <c r="K22" s="57"/>
      <c r="L22" s="57"/>
    </row>
    <row r="23" spans="1:12" x14ac:dyDescent="0.25">
      <c r="A23" s="57"/>
      <c r="B23" s="63" t="s">
        <v>37</v>
      </c>
      <c r="C23" s="64">
        <f>D15-C15</f>
        <v>1.4750911160968272</v>
      </c>
      <c r="D23" s="64">
        <f>D16-C16</f>
        <v>2.5336290622480626</v>
      </c>
      <c r="E23" s="57"/>
      <c r="F23" s="57"/>
      <c r="G23" s="57"/>
      <c r="H23" s="57"/>
      <c r="I23" s="57"/>
      <c r="J23" s="57"/>
      <c r="K23" s="57"/>
      <c r="L23" s="57"/>
    </row>
    <row r="24" spans="1:12" x14ac:dyDescent="0.25">
      <c r="A24" s="57"/>
      <c r="B24" s="65" t="s">
        <v>38</v>
      </c>
      <c r="C24" s="66">
        <f>D14-D15</f>
        <v>1.6646534368708661</v>
      </c>
      <c r="D24" s="66">
        <f>D14-D16</f>
        <v>2.6632154155881507</v>
      </c>
      <c r="E24" s="57"/>
      <c r="F24" s="57"/>
      <c r="G24" s="57"/>
      <c r="H24" s="57"/>
      <c r="I24" s="57"/>
      <c r="J24" s="57"/>
      <c r="K24" s="57"/>
      <c r="L24" s="57"/>
    </row>
    <row r="25" spans="1:12" x14ac:dyDescent="0.25">
      <c r="A25" s="67" t="s">
        <v>39</v>
      </c>
      <c r="B25" s="57"/>
      <c r="C25" s="68">
        <f>SUM(C22:C24)</f>
        <v>8</v>
      </c>
      <c r="D25" s="68">
        <f>SUM(D22:D24)</f>
        <v>8</v>
      </c>
      <c r="E25" s="57"/>
      <c r="F25" s="57"/>
      <c r="G25" s="57"/>
      <c r="H25" s="57"/>
      <c r="I25" s="57"/>
      <c r="J25" s="57"/>
      <c r="K25" s="57"/>
      <c r="L25" s="57"/>
    </row>
    <row r="26" spans="1:12" x14ac:dyDescent="0.2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</row>
    <row r="27" spans="1:12" x14ac:dyDescent="0.2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x14ac:dyDescent="0.2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x14ac:dyDescent="0.2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x14ac:dyDescent="0.2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x14ac:dyDescent="0.2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x14ac:dyDescent="0.2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1:12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</row>
    <row r="34" spans="1:12" x14ac:dyDescent="0.2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</row>
    <row r="35" spans="1:12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6" spans="1:12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</row>
    <row r="37" spans="1:12" x14ac:dyDescent="0.2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</row>
    <row r="38" spans="1:12" x14ac:dyDescent="0.2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</row>
    <row r="39" spans="1:12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0" spans="1:12" x14ac:dyDescent="0.25">
      <c r="A40" s="57"/>
      <c r="B40" s="57"/>
      <c r="C40" s="57"/>
      <c r="D40" s="57"/>
      <c r="E40" s="57"/>
    </row>
    <row r="41" spans="1:12" x14ac:dyDescent="0.25">
      <c r="A41" s="57"/>
      <c r="B41" s="57"/>
      <c r="C41" s="57"/>
      <c r="D41" s="57"/>
      <c r="E41" s="57"/>
    </row>
    <row r="42" spans="1:12" x14ac:dyDescent="0.25">
      <c r="A42" s="57"/>
      <c r="B42" s="57"/>
      <c r="C42" s="57"/>
      <c r="D42" s="57"/>
      <c r="E42" s="57"/>
    </row>
    <row r="43" spans="1:12" x14ac:dyDescent="0.25">
      <c r="A43" s="57"/>
      <c r="B43" s="57"/>
      <c r="C43" s="57"/>
      <c r="D43" s="57"/>
      <c r="E43" s="57"/>
    </row>
    <row r="44" spans="1:12" x14ac:dyDescent="0.25">
      <c r="A44" s="57"/>
      <c r="B44" s="57"/>
      <c r="C44" s="57"/>
      <c r="D44" s="57"/>
      <c r="E44" s="57"/>
    </row>
    <row r="45" spans="1:12" x14ac:dyDescent="0.25">
      <c r="A45" s="57"/>
      <c r="B45" s="57"/>
      <c r="C45" s="57"/>
      <c r="D45" s="57"/>
      <c r="E45" s="57"/>
    </row>
    <row r="46" spans="1:12" x14ac:dyDescent="0.25">
      <c r="A46" s="57"/>
      <c r="B46" s="57"/>
      <c r="C46" s="57"/>
      <c r="D46" s="57"/>
      <c r="E46" s="57"/>
    </row>
    <row r="47" spans="1:12" x14ac:dyDescent="0.25">
      <c r="A47" s="57"/>
      <c r="B47" s="57"/>
      <c r="C47" s="57"/>
      <c r="D47" s="57"/>
      <c r="E47" s="57"/>
    </row>
    <row r="48" spans="1:12" ht="6.75" customHeight="1" x14ac:dyDescent="0.25">
      <c r="A48" s="57"/>
      <c r="B48" s="57"/>
      <c r="C48" s="57"/>
      <c r="D48" s="57"/>
      <c r="E48" s="57"/>
    </row>
    <row r="49" spans="1:5" x14ac:dyDescent="0.25">
      <c r="A49" s="57"/>
      <c r="B49" s="57"/>
      <c r="C49" s="57"/>
      <c r="D49" s="57"/>
      <c r="E49" s="57"/>
    </row>
    <row r="50" spans="1:5" x14ac:dyDescent="0.25">
      <c r="A50" s="57"/>
      <c r="B50" s="57"/>
      <c r="C50" s="57"/>
      <c r="D50" s="57"/>
      <c r="E50" s="57"/>
    </row>
    <row r="51" spans="1:5" x14ac:dyDescent="0.25">
      <c r="A51" s="57"/>
      <c r="B51" s="57"/>
      <c r="C51" s="57"/>
      <c r="D51" s="57"/>
      <c r="E51" s="57"/>
    </row>
    <row r="52" spans="1:5" x14ac:dyDescent="0.25">
      <c r="A52" s="57"/>
      <c r="B52" s="57"/>
      <c r="C52" s="57"/>
      <c r="D52" s="57"/>
      <c r="E52" s="57"/>
    </row>
    <row r="53" spans="1:5" x14ac:dyDescent="0.25">
      <c r="A53" s="57"/>
      <c r="B53" s="57"/>
      <c r="C53" s="57"/>
      <c r="D53" s="57"/>
      <c r="E53" s="57"/>
    </row>
    <row r="54" spans="1:5" x14ac:dyDescent="0.25">
      <c r="A54" s="57"/>
      <c r="B54" s="57"/>
      <c r="C54" s="57"/>
      <c r="D54" s="57"/>
      <c r="E54" s="57"/>
    </row>
  </sheetData>
  <mergeCells count="3">
    <mergeCell ref="A2:J2"/>
    <mergeCell ref="A3:J3"/>
    <mergeCell ref="A18:D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opLeftCell="A4" zoomScaleNormal="100" workbookViewId="0">
      <selection activeCell="A4" sqref="A4"/>
    </sheetView>
  </sheetViews>
  <sheetFormatPr baseColWidth="10" defaultRowHeight="15" x14ac:dyDescent="0.25"/>
  <cols>
    <col min="1" max="1" width="12.28515625" customWidth="1"/>
    <col min="3" max="3" width="15.7109375" customWidth="1"/>
    <col min="4" max="4" width="9.7109375" customWidth="1"/>
    <col min="5" max="5" width="5.28515625" customWidth="1"/>
    <col min="6" max="16" width="3.7109375" customWidth="1"/>
    <col min="17" max="26" width="3.7109375" style="80" customWidth="1"/>
    <col min="29" max="29" width="11.42578125" customWidth="1"/>
    <col min="30" max="30" width="2" customWidth="1"/>
  </cols>
  <sheetData>
    <row r="1" spans="1:22" hidden="1" x14ac:dyDescent="0.25">
      <c r="A1" s="109" t="str">
        <f>B7</f>
        <v>meses</v>
      </c>
      <c r="B1" s="109" t="s">
        <v>49</v>
      </c>
      <c r="C1" s="109" t="s">
        <v>50</v>
      </c>
      <c r="D1" s="109" t="s">
        <v>51</v>
      </c>
      <c r="E1" s="109"/>
      <c r="F1" s="109"/>
      <c r="Q1"/>
      <c r="R1"/>
      <c r="S1"/>
      <c r="T1"/>
      <c r="U1"/>
      <c r="V1"/>
    </row>
    <row r="2" spans="1:22" hidden="1" x14ac:dyDescent="0.25">
      <c r="A2" s="109" t="s">
        <v>60</v>
      </c>
      <c r="B2" s="109" t="s">
        <v>61</v>
      </c>
      <c r="C2" s="109" t="s">
        <v>62</v>
      </c>
      <c r="D2" s="109" t="s">
        <v>63</v>
      </c>
      <c r="E2" s="109" t="str">
        <f>CONCATENATE(B2," ",B5," ",C2," ",B11," ",B7)</f>
        <v>puede representarse llegando los 5 pacientes, a los 8 meses</v>
      </c>
      <c r="F2" s="109"/>
      <c r="G2" s="110" t="str">
        <f>CONCATENATE(A2," ",E2,D2)</f>
        <v>NO puede representarse llegando los 5 pacientes, a los 8 meses, pues habría que recortar o ampliar los tiempos respectivos de uno o más pacientes "libres de evento" o "con evento"</v>
      </c>
      <c r="Q2"/>
      <c r="R2"/>
      <c r="S2"/>
      <c r="T2"/>
      <c r="U2"/>
      <c r="V2"/>
    </row>
    <row r="3" spans="1:22" hidden="1" x14ac:dyDescent="0.25">
      <c r="A3" s="111"/>
      <c r="C3" s="111"/>
      <c r="D3" s="111"/>
      <c r="E3" s="111"/>
      <c r="F3" s="111"/>
      <c r="G3" s="111"/>
      <c r="H3" s="111"/>
      <c r="I3" s="111"/>
      <c r="J3" s="111"/>
      <c r="K3" s="111"/>
      <c r="L3" s="112"/>
      <c r="Q3"/>
      <c r="R3"/>
      <c r="S3"/>
      <c r="T3"/>
      <c r="U3"/>
      <c r="V3"/>
    </row>
    <row r="4" spans="1:22" ht="18.75" x14ac:dyDescent="0.3">
      <c r="A4" s="130" t="s">
        <v>69</v>
      </c>
      <c r="D4" s="111"/>
      <c r="E4" s="111"/>
      <c r="F4" s="111"/>
      <c r="G4" s="111"/>
      <c r="H4" s="1"/>
      <c r="I4" s="111"/>
      <c r="J4" s="111"/>
      <c r="K4" s="111"/>
      <c r="L4" s="112"/>
      <c r="Q4"/>
      <c r="R4"/>
      <c r="S4"/>
      <c r="T4"/>
      <c r="U4"/>
      <c r="V4"/>
    </row>
    <row r="5" spans="1:22" x14ac:dyDescent="0.25">
      <c r="A5" s="113" t="s">
        <v>52</v>
      </c>
      <c r="B5" s="114">
        <f>E5+D5+C5</f>
        <v>5</v>
      </c>
      <c r="C5" s="83">
        <v>2</v>
      </c>
      <c r="D5" s="82">
        <v>1</v>
      </c>
      <c r="E5" s="81">
        <v>2</v>
      </c>
      <c r="G5" s="111"/>
      <c r="H5" s="3"/>
      <c r="I5" s="111"/>
      <c r="J5" s="111"/>
      <c r="K5" s="111"/>
      <c r="L5" s="111"/>
      <c r="Q5"/>
      <c r="R5"/>
      <c r="S5"/>
      <c r="T5"/>
      <c r="U5"/>
      <c r="V5"/>
    </row>
    <row r="6" spans="1:22" ht="8.25" customHeight="1" x14ac:dyDescent="0.25">
      <c r="A6" s="111"/>
      <c r="C6" s="115"/>
      <c r="D6" s="116"/>
      <c r="E6" s="117"/>
      <c r="F6" s="111"/>
      <c r="G6" s="111"/>
      <c r="H6" s="111"/>
      <c r="I6" s="111"/>
      <c r="J6" s="111"/>
      <c r="K6" s="111"/>
      <c r="L6" s="111"/>
      <c r="Q6"/>
      <c r="R6"/>
      <c r="S6"/>
      <c r="T6"/>
      <c r="U6"/>
      <c r="V6"/>
    </row>
    <row r="7" spans="1:22" ht="39.75" customHeight="1" x14ac:dyDescent="0.25">
      <c r="A7" s="2"/>
      <c r="B7" s="118" t="s">
        <v>1</v>
      </c>
      <c r="C7" s="119" t="str">
        <f>CONCATENATE(A1," ",B1," ",B5," ",C1)</f>
        <v>meses de los 5 del grupo Interv</v>
      </c>
      <c r="D7" s="119" t="str">
        <f>CONCATENATE(A1," ",B1," ",B5," ",D1)</f>
        <v>meses de los 5 del grupo Contr</v>
      </c>
      <c r="E7" s="111"/>
      <c r="F7" s="111"/>
      <c r="G7" s="111"/>
      <c r="H7" s="111"/>
      <c r="I7" s="111"/>
      <c r="J7" s="111"/>
      <c r="K7" s="111"/>
      <c r="L7" s="111"/>
      <c r="Q7"/>
      <c r="R7"/>
      <c r="S7"/>
      <c r="T7"/>
      <c r="U7"/>
      <c r="V7"/>
    </row>
    <row r="8" spans="1:22" ht="26.25" x14ac:dyDescent="0.25">
      <c r="A8" s="84" t="s">
        <v>18</v>
      </c>
      <c r="B8" s="85">
        <v>1.6646534368708661</v>
      </c>
      <c r="C8" s="86">
        <f>B8*B5</f>
        <v>8.3232671843543304</v>
      </c>
      <c r="D8" s="173">
        <f>(B8+B9)*B5</f>
        <v>13.316077077940754</v>
      </c>
      <c r="E8" s="120"/>
      <c r="F8" s="120"/>
      <c r="G8" s="121"/>
      <c r="H8" s="111"/>
      <c r="I8" s="111"/>
      <c r="J8" s="111"/>
      <c r="K8" s="111"/>
      <c r="L8" s="111"/>
      <c r="Q8"/>
      <c r="R8"/>
      <c r="S8"/>
      <c r="T8"/>
      <c r="U8"/>
      <c r="V8"/>
    </row>
    <row r="9" spans="1:22" ht="26.25" x14ac:dyDescent="0.25">
      <c r="A9" s="87" t="s">
        <v>16</v>
      </c>
      <c r="B9" s="88">
        <v>0.99856197871728458</v>
      </c>
      <c r="C9" s="174">
        <f>(B10+B9)*B5</f>
        <v>31.676732815645671</v>
      </c>
      <c r="D9" s="173"/>
      <c r="E9" s="116"/>
      <c r="F9" s="122"/>
      <c r="G9" s="121"/>
      <c r="H9" s="111"/>
      <c r="I9" s="111"/>
      <c r="J9" s="111"/>
      <c r="K9" s="111"/>
      <c r="L9" s="111"/>
      <c r="Q9"/>
      <c r="R9"/>
      <c r="S9"/>
      <c r="T9"/>
      <c r="U9"/>
      <c r="V9"/>
    </row>
    <row r="10" spans="1:22" ht="26.25" x14ac:dyDescent="0.25">
      <c r="A10" s="89" t="s">
        <v>17</v>
      </c>
      <c r="B10" s="90">
        <v>5.3367845844118493</v>
      </c>
      <c r="C10" s="174"/>
      <c r="D10" s="91">
        <f>B10*B5</f>
        <v>26.683922922059246</v>
      </c>
      <c r="E10" s="115"/>
      <c r="F10" s="122"/>
      <c r="G10" s="123"/>
      <c r="H10" s="111"/>
      <c r="I10" s="111"/>
      <c r="J10" s="111"/>
      <c r="K10" s="111"/>
      <c r="L10" s="111"/>
      <c r="Q10"/>
      <c r="R10"/>
      <c r="S10"/>
      <c r="T10"/>
      <c r="U10"/>
      <c r="V10"/>
    </row>
    <row r="11" spans="1:22" x14ac:dyDescent="0.25">
      <c r="A11" s="5"/>
      <c r="B11" s="92">
        <v>8</v>
      </c>
      <c r="C11" s="124">
        <f>C8+C9</f>
        <v>40</v>
      </c>
      <c r="D11" s="124">
        <f>D8+D10</f>
        <v>40</v>
      </c>
      <c r="E11" s="125"/>
      <c r="F11" s="125"/>
      <c r="G11" s="125"/>
      <c r="H11" s="111"/>
      <c r="I11" s="111"/>
      <c r="J11" s="111"/>
      <c r="K11" s="111"/>
      <c r="L11" s="111"/>
      <c r="Q11"/>
      <c r="R11"/>
      <c r="S11"/>
      <c r="T11"/>
      <c r="U11"/>
      <c r="V11"/>
    </row>
    <row r="12" spans="1:22" ht="9" customHeight="1" x14ac:dyDescent="0.2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Q12"/>
      <c r="R12"/>
      <c r="S12"/>
      <c r="T12"/>
      <c r="U12"/>
      <c r="V12"/>
    </row>
    <row r="13" spans="1:22" x14ac:dyDescent="0.25">
      <c r="A13" s="111"/>
      <c r="B13" s="111"/>
      <c r="C13" s="126">
        <f>(E5+D5)*B11</f>
        <v>24</v>
      </c>
      <c r="D13" s="126">
        <f>E5*B11</f>
        <v>16</v>
      </c>
      <c r="E13" s="111"/>
      <c r="F13" s="127" t="s">
        <v>64</v>
      </c>
      <c r="G13" s="111"/>
      <c r="H13" s="111"/>
      <c r="I13" s="111"/>
      <c r="J13" s="111"/>
      <c r="K13" s="111"/>
      <c r="L13" s="111"/>
      <c r="Q13"/>
      <c r="R13"/>
      <c r="S13"/>
      <c r="T13"/>
      <c r="U13"/>
      <c r="V13"/>
    </row>
    <row r="14" spans="1:22" ht="36" customHeight="1" x14ac:dyDescent="0.25">
      <c r="A14" s="175" t="s">
        <v>53</v>
      </c>
      <c r="B14" s="175"/>
      <c r="C14" s="128">
        <f>C9-C13</f>
        <v>7.6767328156456713</v>
      </c>
      <c r="D14" s="128">
        <f>D10-D13</f>
        <v>10.683922922059246</v>
      </c>
      <c r="F14" s="176" t="str">
        <f>IF((AND(((B9+B10)/B11)&gt;((D5+E5)/B5),(B10/B11)&gt;(E5/B5))),E2,G2)</f>
        <v>puede representarse llegando los 5 pacientes, a los 8 meses</v>
      </c>
      <c r="G14" s="177"/>
      <c r="H14" s="177"/>
      <c r="I14" s="177"/>
      <c r="J14" s="177"/>
      <c r="K14" s="177"/>
      <c r="L14" s="177"/>
      <c r="M14" s="177"/>
      <c r="N14" s="177"/>
      <c r="O14" s="177"/>
      <c r="P14" s="178"/>
      <c r="Q14"/>
      <c r="R14"/>
      <c r="S14"/>
      <c r="T14"/>
      <c r="U14"/>
      <c r="V14"/>
    </row>
    <row r="15" spans="1:22" x14ac:dyDescent="0.25">
      <c r="Q15"/>
      <c r="R15"/>
      <c r="S15"/>
      <c r="T15"/>
    </row>
    <row r="16" spans="1:22" x14ac:dyDescent="0.25">
      <c r="F16" s="45" t="s">
        <v>54</v>
      </c>
      <c r="G16" s="45"/>
      <c r="H16" s="45"/>
      <c r="I16" s="45"/>
      <c r="J16" s="45"/>
      <c r="L16" s="45" t="s">
        <v>55</v>
      </c>
    </row>
    <row r="17" spans="1:26" ht="15.75" thickBot="1" x14ac:dyDescent="0.3">
      <c r="A17" s="96" t="s">
        <v>59</v>
      </c>
      <c r="B17" s="96"/>
      <c r="D17" s="93"/>
      <c r="F17" s="45" t="s">
        <v>56</v>
      </c>
      <c r="G17" s="45"/>
      <c r="H17" s="45"/>
      <c r="I17" s="45"/>
      <c r="J17" s="45"/>
      <c r="Q17" s="102"/>
      <c r="R17" s="102"/>
      <c r="S17" s="102"/>
      <c r="T17" s="102"/>
      <c r="U17" s="102"/>
      <c r="V17" s="102"/>
      <c r="W17" s="102"/>
      <c r="X17" s="102"/>
      <c r="Y17" s="102"/>
      <c r="Z17" s="102"/>
    </row>
    <row r="18" spans="1:26" x14ac:dyDescent="0.25">
      <c r="A18" s="131" t="s">
        <v>67</v>
      </c>
      <c r="F18" s="129">
        <v>1</v>
      </c>
      <c r="G18" s="129">
        <v>2</v>
      </c>
      <c r="H18" s="181">
        <v>3</v>
      </c>
      <c r="I18" s="94">
        <v>4</v>
      </c>
      <c r="J18" s="95">
        <v>5</v>
      </c>
      <c r="L18" s="129">
        <v>1</v>
      </c>
      <c r="M18" s="129">
        <v>2</v>
      </c>
      <c r="N18" s="184">
        <v>3</v>
      </c>
      <c r="O18" s="94">
        <v>4</v>
      </c>
      <c r="P18" s="95">
        <v>5</v>
      </c>
      <c r="Q18" s="102"/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26" x14ac:dyDescent="0.25">
      <c r="A19" s="131" t="s">
        <v>68</v>
      </c>
      <c r="D19" s="97" t="s">
        <v>57</v>
      </c>
      <c r="E19" s="98">
        <v>1</v>
      </c>
      <c r="F19" s="99"/>
      <c r="G19" s="100"/>
      <c r="H19" s="182"/>
      <c r="I19" s="179"/>
      <c r="J19" s="103"/>
      <c r="K19" s="101"/>
      <c r="L19" s="99"/>
      <c r="M19" s="100"/>
      <c r="N19" s="185"/>
      <c r="O19" s="179"/>
      <c r="P19" s="103"/>
      <c r="Q19" s="102"/>
      <c r="R19" s="102"/>
      <c r="S19" s="102"/>
      <c r="T19" s="102"/>
      <c r="U19" s="102"/>
      <c r="V19" s="102"/>
      <c r="W19" s="102"/>
      <c r="X19" s="102"/>
      <c r="Y19" s="102"/>
      <c r="Z19" s="102"/>
    </row>
    <row r="20" spans="1:26" x14ac:dyDescent="0.25">
      <c r="E20" s="98">
        <v>2</v>
      </c>
      <c r="F20" s="99"/>
      <c r="G20" s="100"/>
      <c r="H20" s="182"/>
      <c r="I20" s="179"/>
      <c r="J20" s="103"/>
      <c r="K20" s="101"/>
      <c r="L20" s="99"/>
      <c r="M20" s="100"/>
      <c r="N20" s="185"/>
      <c r="O20" s="179"/>
      <c r="P20" s="103"/>
      <c r="Q20" s="102"/>
      <c r="R20" s="102"/>
      <c r="S20" s="102"/>
      <c r="T20" s="102"/>
      <c r="U20" s="102"/>
      <c r="V20" s="102"/>
      <c r="W20" s="102"/>
      <c r="X20" s="102"/>
      <c r="Y20" s="102"/>
      <c r="Z20" s="102"/>
    </row>
    <row r="21" spans="1:26" x14ac:dyDescent="0.25">
      <c r="E21" s="98">
        <v>3</v>
      </c>
      <c r="F21" s="99"/>
      <c r="G21" s="100"/>
      <c r="H21" s="182"/>
      <c r="I21" s="179"/>
      <c r="J21" s="103"/>
      <c r="K21" s="101"/>
      <c r="L21" s="99"/>
      <c r="M21" s="100"/>
      <c r="N21" s="185"/>
      <c r="O21" s="179"/>
      <c r="P21" s="103"/>
      <c r="Q21" s="102"/>
      <c r="R21" s="102"/>
      <c r="S21" s="102"/>
      <c r="T21" s="102"/>
      <c r="U21" s="102"/>
      <c r="V21" s="102"/>
      <c r="W21" s="102"/>
      <c r="X21" s="102"/>
      <c r="Y21" s="102"/>
      <c r="Z21" s="102"/>
    </row>
    <row r="22" spans="1:26" x14ac:dyDescent="0.25">
      <c r="E22" s="98">
        <v>4</v>
      </c>
      <c r="F22" s="99"/>
      <c r="G22" s="100"/>
      <c r="H22" s="182"/>
      <c r="I22" s="179"/>
      <c r="J22" s="103"/>
      <c r="K22" s="101"/>
      <c r="L22" s="99"/>
      <c r="M22" s="100"/>
      <c r="N22" s="185"/>
      <c r="O22" s="179"/>
      <c r="P22" s="104"/>
      <c r="Q22" s="102"/>
      <c r="R22" s="102"/>
      <c r="S22" s="102"/>
      <c r="T22" s="102"/>
      <c r="U22" s="102"/>
      <c r="V22" s="102"/>
      <c r="W22" s="102"/>
      <c r="X22" s="102"/>
      <c r="Y22" s="102"/>
      <c r="Z22" s="102"/>
    </row>
    <row r="23" spans="1:26" x14ac:dyDescent="0.25">
      <c r="E23" s="98">
        <v>5</v>
      </c>
      <c r="F23" s="99"/>
      <c r="G23" s="100"/>
      <c r="H23" s="182"/>
      <c r="I23" s="180"/>
      <c r="J23" s="104"/>
      <c r="K23" s="101"/>
      <c r="L23" s="99"/>
      <c r="M23" s="100"/>
      <c r="N23" s="186"/>
      <c r="O23" s="180"/>
      <c r="P23" s="104"/>
    </row>
    <row r="24" spans="1:26" x14ac:dyDescent="0.25">
      <c r="E24" s="98">
        <v>6</v>
      </c>
      <c r="F24" s="99"/>
      <c r="G24" s="100"/>
      <c r="H24" s="182"/>
      <c r="I24" s="180"/>
      <c r="J24" s="104"/>
      <c r="K24" s="101"/>
      <c r="L24" s="99"/>
      <c r="M24" s="100"/>
      <c r="N24" s="186"/>
      <c r="O24" s="180"/>
      <c r="P24" s="104"/>
    </row>
    <row r="25" spans="1:26" x14ac:dyDescent="0.25">
      <c r="E25" s="98">
        <v>7</v>
      </c>
      <c r="F25" s="99"/>
      <c r="G25" s="100"/>
      <c r="H25" s="182"/>
      <c r="I25" s="180"/>
      <c r="J25" s="104"/>
      <c r="L25" s="99"/>
      <c r="M25" s="100"/>
      <c r="N25" s="186"/>
      <c r="O25" s="180"/>
      <c r="P25" s="104"/>
      <c r="Q25"/>
    </row>
    <row r="26" spans="1:26" ht="15.75" thickBot="1" x14ac:dyDescent="0.3">
      <c r="E26" s="98">
        <v>8</v>
      </c>
      <c r="F26" s="99"/>
      <c r="G26" s="100"/>
      <c r="H26" s="182"/>
      <c r="I26" s="180"/>
      <c r="J26" s="104"/>
      <c r="L26" s="99"/>
      <c r="M26" s="100"/>
      <c r="N26" s="186"/>
      <c r="O26" s="180"/>
      <c r="P26" s="104"/>
    </row>
    <row r="27" spans="1:26" ht="15.75" thickBot="1" x14ac:dyDescent="0.3">
      <c r="F27" s="129">
        <v>1</v>
      </c>
      <c r="G27" s="129">
        <v>2</v>
      </c>
      <c r="H27" s="183">
        <v>3</v>
      </c>
      <c r="I27" s="106">
        <v>4</v>
      </c>
      <c r="J27" s="107">
        <v>5</v>
      </c>
      <c r="L27" s="129">
        <v>1</v>
      </c>
      <c r="M27" s="129">
        <v>2</v>
      </c>
      <c r="N27" s="187">
        <v>3</v>
      </c>
      <c r="O27" s="106">
        <v>4</v>
      </c>
      <c r="P27" s="107">
        <v>5</v>
      </c>
    </row>
    <row r="28" spans="1:26" x14ac:dyDescent="0.25">
      <c r="F28" s="45" t="s">
        <v>56</v>
      </c>
      <c r="G28" s="45"/>
      <c r="H28" s="45"/>
      <c r="I28" s="45"/>
      <c r="J28" s="45"/>
      <c r="K28" s="45"/>
      <c r="L28" s="45"/>
      <c r="M28" s="45"/>
    </row>
    <row r="29" spans="1:26" x14ac:dyDescent="0.25">
      <c r="F29" s="45" t="s">
        <v>54</v>
      </c>
      <c r="G29" s="45"/>
      <c r="H29" s="45"/>
      <c r="I29" s="45"/>
      <c r="J29" s="45"/>
      <c r="K29" s="45"/>
      <c r="L29" s="45" t="s">
        <v>55</v>
      </c>
      <c r="M29" s="45"/>
    </row>
  </sheetData>
  <mergeCells count="4">
    <mergeCell ref="D8:D9"/>
    <mergeCell ref="C9:C10"/>
    <mergeCell ref="A14:B14"/>
    <mergeCell ref="F14:P1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PtS</vt:lpstr>
      <vt:lpstr>PtSLEv</vt:lpstr>
      <vt:lpstr>3 t biográf</vt:lpstr>
      <vt:lpstr>PtS x Rg1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2018-11-20T13:30:16Z</dcterms:created>
  <dcterms:modified xsi:type="dcterms:W3CDTF">2020-04-17T10:55:22Z</dcterms:modified>
</cp:coreProperties>
</file>