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191024-Beacon\"/>
    </mc:Choice>
  </mc:AlternateContent>
  <bookViews>
    <workbookView xWindow="0" yWindow="0" windowWidth="20490" windowHeight="7545"/>
  </bookViews>
  <sheets>
    <sheet name="PtS" sheetId="4" r:id="rId1"/>
    <sheet name="PtSLEv" sheetId="2" r:id="rId2"/>
    <sheet name="3 t biográf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4" l="1"/>
  <c r="D13" i="4"/>
  <c r="E13" i="4" l="1"/>
  <c r="E12" i="4"/>
  <c r="E11" i="4"/>
  <c r="D11" i="4"/>
  <c r="I23" i="2" l="1"/>
  <c r="A23" i="2" l="1"/>
  <c r="F13" i="4" l="1"/>
  <c r="F12" i="4"/>
  <c r="F11" i="4"/>
  <c r="D13" i="2"/>
  <c r="E13" i="2" s="1"/>
  <c r="D12" i="2"/>
  <c r="E12" i="2" s="1"/>
  <c r="E11" i="2"/>
  <c r="D11" i="2"/>
  <c r="F13" i="2"/>
  <c r="F12" i="2"/>
  <c r="F11" i="2"/>
  <c r="H26" i="2" l="1"/>
  <c r="E21" i="2"/>
  <c r="A21" i="2"/>
  <c r="H19" i="2"/>
  <c r="G19" i="2"/>
  <c r="C19" i="2"/>
  <c r="B19" i="2"/>
  <c r="J16" i="2"/>
  <c r="J15" i="2"/>
  <c r="I13" i="2"/>
  <c r="I12" i="2"/>
  <c r="C21" i="2"/>
  <c r="I11" i="2"/>
  <c r="I8" i="2"/>
  <c r="H8" i="2"/>
  <c r="H26" i="4"/>
  <c r="I23" i="4"/>
  <c r="A23" i="4"/>
  <c r="E21" i="4"/>
  <c r="C21" i="4"/>
  <c r="B21" i="4"/>
  <c r="A21" i="4"/>
  <c r="H19" i="4"/>
  <c r="G19" i="4"/>
  <c r="C19" i="4"/>
  <c r="B19" i="4"/>
  <c r="I16" i="2" l="1"/>
  <c r="H11" i="2"/>
  <c r="I15" i="2"/>
  <c r="B21" i="2"/>
  <c r="G15" i="2"/>
  <c r="D21" i="2" s="1"/>
  <c r="B23" i="2" l="1"/>
  <c r="H13" i="2"/>
  <c r="H12" i="2"/>
  <c r="F15" i="2" l="1"/>
  <c r="C23" i="2"/>
  <c r="H29" i="2" s="1"/>
  <c r="J29" i="2" s="1"/>
  <c r="D23" i="2" l="1"/>
  <c r="H28" i="2" s="1"/>
  <c r="F16" i="2"/>
  <c r="E23" i="2" s="1"/>
  <c r="A21" i="5"/>
  <c r="D19" i="5"/>
  <c r="C19" i="5"/>
  <c r="B16" i="5"/>
  <c r="D21" i="5" s="1"/>
  <c r="B15" i="5"/>
  <c r="C21" i="5" s="1"/>
  <c r="J9" i="5"/>
  <c r="I9" i="5"/>
  <c r="D14" i="5" s="1"/>
  <c r="J28" i="2" l="1"/>
  <c r="H27" i="2"/>
  <c r="D16" i="5"/>
  <c r="D24" i="5" s="1"/>
  <c r="D15" i="5"/>
  <c r="C24" i="5" s="1"/>
  <c r="C14" i="5"/>
  <c r="C15" i="5" s="1"/>
  <c r="C22" i="5" s="1"/>
  <c r="C16" i="5" l="1"/>
  <c r="D22" i="5" s="1"/>
  <c r="J27" i="2"/>
  <c r="H30" i="2"/>
  <c r="C23" i="5"/>
  <c r="C25" i="5" s="1"/>
  <c r="D23" i="5"/>
  <c r="D25" i="5" s="1"/>
  <c r="J16" i="4"/>
  <c r="J15" i="4"/>
  <c r="I13" i="4"/>
  <c r="I12" i="4"/>
  <c r="I11" i="4"/>
  <c r="I8" i="4"/>
  <c r="H8" i="4"/>
  <c r="I15" i="4" l="1"/>
  <c r="I27" i="2"/>
  <c r="I28" i="2"/>
  <c r="J30" i="2"/>
  <c r="I29" i="2"/>
  <c r="I16" i="4"/>
  <c r="H11" i="4"/>
  <c r="G15" i="4"/>
  <c r="D21" i="4" s="1"/>
  <c r="B23" i="4" l="1"/>
  <c r="C23" i="4"/>
  <c r="H29" i="4" s="1"/>
  <c r="J29" i="4" s="1"/>
  <c r="H12" i="4"/>
  <c r="H13" i="4"/>
  <c r="F15" i="4"/>
  <c r="D23" i="4" s="1"/>
  <c r="H28" i="4" s="1"/>
  <c r="J28" i="4" l="1"/>
  <c r="H27" i="4"/>
  <c r="F16" i="4"/>
  <c r="E23" i="4" s="1"/>
  <c r="J27" i="4" l="1"/>
  <c r="H30" i="4"/>
  <c r="I27" i="4" s="1"/>
  <c r="J30" i="4" l="1"/>
  <c r="I29" i="4"/>
  <c r="I28" i="4"/>
</calcChain>
</file>

<file path=xl/sharedStrings.xml><?xml version="1.0" encoding="utf-8"?>
<sst xmlns="http://schemas.openxmlformats.org/spreadsheetml/2006/main" count="107" uniqueCount="62">
  <si>
    <t>Supervivencia</t>
  </si>
  <si>
    <t>meses</t>
  </si>
  <si>
    <t>Diferencia</t>
  </si>
  <si>
    <t xml:space="preserve">en </t>
  </si>
  <si>
    <t>días</t>
  </si>
  <si>
    <t>en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</si>
  <si>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tSLEv:</t>
    </r>
    <r>
      <rPr>
        <sz val="10"/>
        <rFont val="Calibri"/>
        <family val="2"/>
        <scheme val="minor"/>
      </rPr>
      <t xml:space="preserve"> tiempo de supervivencia libre de evento; </t>
    </r>
    <r>
      <rPr>
        <b/>
        <sz val="10"/>
        <rFont val="Calibri"/>
        <family val="2"/>
        <scheme val="minor"/>
      </rPr>
      <t>PtSLEv:</t>
    </r>
    <r>
      <rPr>
        <sz val="10"/>
        <rFont val="Calibri"/>
        <family val="2"/>
        <scheme val="minor"/>
      </rPr>
      <t xml:space="preserve"> prolongación del tiempo de supervivencia libre de evento.</t>
    </r>
  </si>
  <si>
    <t>Media tSLEv,</t>
  </si>
  <si>
    <t>Dif Medias = PtSLEv,</t>
  </si>
  <si>
    <t>Calculadora del "Tiempo de Supervivencia Libre de Evento" (tSLEv) y de la "Prolongación del Tiempo de Supervivencia Libre de Evento (PtSLEv)"</t>
  </si>
  <si>
    <t>El área de referencia representa</t>
  </si>
  <si>
    <t>Área de referencia</t>
  </si>
  <si>
    <t>En un área de:</t>
  </si>
  <si>
    <t>Media tS,</t>
  </si>
  <si>
    <t>Media tS;</t>
  </si>
  <si>
    <t>Dif Medias = PtS,</t>
  </si>
  <si>
    <t>PtS por la intervención</t>
  </si>
  <si>
    <t>tS sin la intervención</t>
  </si>
  <si>
    <t>Resto de t sin éxito</t>
  </si>
  <si>
    <t>tSLEv sin la intervención</t>
  </si>
  <si>
    <t>PtSLEv por la intervención</t>
  </si>
  <si>
    <t>Área Bajo la Curva (ABC) por píxeles</t>
  </si>
  <si>
    <t>Tiempo medko de Supervivencia Libre de Evento (tSLEv)</t>
  </si>
  <si>
    <t>Tiempo medio que permenecen con evento</t>
  </si>
  <si>
    <r>
      <t>Tiempo medio de Supervivencia</t>
    </r>
    <r>
      <rPr>
        <b/>
        <sz val="1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(tS)</t>
    </r>
  </si>
  <si>
    <t>Calculadora del "Tiempo medio de Supervivencia (tS)" y de la "Prolongación del Tiempo medio de Supervivencia (PtS)"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</si>
  <si>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>PtS:</t>
    </r>
    <r>
      <rPr>
        <sz val="10"/>
        <rFont val="Calibri"/>
        <family val="2"/>
        <scheme val="minor"/>
      </rPr>
      <t xml:space="preserve"> prolongación del tiempo mediode supervivencia.</t>
    </r>
  </si>
  <si>
    <t>Tiempo medio que permenecen sin supervivencia</t>
  </si>
  <si>
    <t>Calculadora del "Tiempo medio de Supervivencia vivido SIN evento, vivido CON evento, y de Mortalidad" desde las áreas bajo las curvas.</t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</si>
  <si>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ABC:</t>
    </r>
    <r>
      <rPr>
        <sz val="10"/>
        <rFont val="Calibri"/>
        <family val="2"/>
        <scheme val="minor"/>
      </rPr>
      <t xml:space="preserve"> área bajo la curva; </t>
    </r>
    <r>
      <rPr>
        <b/>
        <sz val="10"/>
        <rFont val="Calibri"/>
        <family val="2"/>
        <scheme val="minor"/>
      </rPr>
      <t>DES:</t>
    </r>
    <r>
      <rPr>
        <sz val="10"/>
        <rFont val="Calibri"/>
        <family val="2"/>
        <scheme val="minor"/>
      </rPr>
      <t xml:space="preserve"> diferencia estadísticamente significativa; </t>
    </r>
    <r>
      <rPr>
        <b/>
        <sz val="10"/>
        <rFont val="Calibri"/>
        <family val="2"/>
        <scheme val="minor"/>
      </rPr>
      <t>tS:</t>
    </r>
    <r>
      <rPr>
        <sz val="10"/>
        <rFont val="Calibri"/>
        <family val="2"/>
        <scheme val="minor"/>
      </rPr>
      <t xml:space="preserve"> tiempo medio de supervivencia; </t>
    </r>
    <r>
      <rPr>
        <b/>
        <sz val="10"/>
        <rFont val="Calibri"/>
        <family val="2"/>
        <scheme val="minor"/>
      </rPr>
      <t xml:space="preserve"> tSLEv: </t>
    </r>
    <r>
      <rPr>
        <sz val="10"/>
        <rFont val="Calibri"/>
        <family val="2"/>
        <scheme val="minor"/>
      </rPr>
      <t>tiempo medio de supervivencia libre de evento.</t>
    </r>
  </si>
  <si>
    <t>ABC de tSLEv por píxeles</t>
  </si>
  <si>
    <t>ABC de tS por píxeles</t>
  </si>
  <si>
    <t>tSLEv</t>
  </si>
  <si>
    <t>tS</t>
  </si>
  <si>
    <r>
      <rPr>
        <b/>
        <sz val="11"/>
        <color rgb="FF993300"/>
        <rFont val="Calibri"/>
        <family val="2"/>
        <scheme val="minor"/>
      </rPr>
      <t>Tabla ...:</t>
    </r>
    <r>
      <rPr>
        <b/>
        <sz val="11"/>
        <color theme="1"/>
        <rFont val="Calibri"/>
        <family val="2"/>
        <scheme val="minor"/>
      </rPr>
      <t xml:space="preserve"> Diferencias en la distribución de "</t>
    </r>
    <r>
      <rPr>
        <b/>
        <sz val="11"/>
        <color rgb="FF009900"/>
        <rFont val="Calibri"/>
        <family val="2"/>
        <scheme val="minor"/>
      </rPr>
      <t>Tiempo medio de Supervivencia vivido SIN evento</t>
    </r>
    <r>
      <rPr>
        <b/>
        <sz val="11"/>
        <color theme="1"/>
        <rFont val="Calibri"/>
        <family val="2"/>
        <scheme val="minor"/>
      </rPr>
      <t xml:space="preserve">, </t>
    </r>
    <r>
      <rPr>
        <b/>
        <sz val="11"/>
        <color rgb="FFFFC000"/>
        <rFont val="Calibri"/>
        <family val="2"/>
        <scheme val="minor"/>
      </rPr>
      <t>vivido CON evento</t>
    </r>
    <r>
      <rPr>
        <b/>
        <sz val="11"/>
        <color theme="1"/>
        <rFont val="Calibri"/>
        <family val="2"/>
        <scheme val="minor"/>
      </rPr>
      <t xml:space="preserve">, y </t>
    </r>
    <r>
      <rPr>
        <b/>
        <sz val="11"/>
        <color rgb="FFFF0000"/>
        <rFont val="Calibri"/>
        <family val="2"/>
        <scheme val="minor"/>
      </rPr>
      <t>de Mortalidad</t>
    </r>
    <r>
      <rPr>
        <b/>
        <sz val="11"/>
        <color theme="1"/>
        <rFont val="Calibri"/>
        <family val="2"/>
        <scheme val="minor"/>
      </rPr>
      <t>"</t>
    </r>
  </si>
  <si>
    <t>Media,</t>
  </si>
  <si>
    <t>tS vivido SIN evento</t>
  </si>
  <si>
    <t>tS vivido CON Evento</t>
  </si>
  <si>
    <t>t de Mortalidad</t>
  </si>
  <si>
    <t>Total t analizado</t>
  </si>
  <si>
    <t>Suervivencia global</t>
  </si>
  <si>
    <t>MEDIANAS DE SUPERVIVENCIA GLOBAL</t>
  </si>
  <si>
    <t>Mediana de S</t>
  </si>
  <si>
    <t>Prolongación de la Mediana S</t>
  </si>
  <si>
    <t>MEDIANAS DE SUPERVIVENCIA LIBRE DE ENFERMEDAD</t>
  </si>
  <si>
    <t>Mediana de SLEv</t>
  </si>
  <si>
    <t>Prolongación de la Mediana SLEv</t>
  </si>
  <si>
    <t>20191024-ECA Beacon 8m, CCRmet BRAFm [Enc+Bin+CTX vs Folf+Iri ó CTX], +S y SLE. Kopetz</t>
  </si>
  <si>
    <t xml:space="preserve">Kopetz S, Grothey A, Yaeger R, Van Cutsem E, et al. Encorafenib, Binimetinib, and Cetuximab in BRAF V600E-Mutated Colorectal Cancer. N Engl J Med. 2019 Oct 24;381(17):1632-1643. </t>
  </si>
  <si>
    <t>Supervivencia libre de enfermedad</t>
  </si>
  <si>
    <t>No DES</t>
  </si>
  <si>
    <t>n=</t>
  </si>
  <si>
    <t>de modo que tuvimos que hacer una extrapolación de</t>
  </si>
  <si>
    <t>No publicaron ningún gráfico de Kaplan-Meier comparando Triple vs Doble,</t>
  </si>
  <si>
    <t>Terapia Triple: Cetuximab + Encorafenib + Binimetinib, n= 224</t>
  </si>
  <si>
    <t>Terapia Doble: Cetuximab + Encorafenib, n= 220</t>
  </si>
  <si>
    <t>Doble vs Control</t>
  </si>
  <si>
    <t>Triple vs Control</t>
  </si>
  <si>
    <t>1) Fig S4.A, PFS Triple vs Control, ABC en 8 meses, pág 14 Suppl</t>
  </si>
  <si>
    <t>2) Fig S4.B, PFS Doble vs Control, ABC en 8 meses, pág 14 Suppl</t>
  </si>
  <si>
    <r>
      <rPr>
        <b/>
        <sz val="11"/>
        <color rgb="FF993300"/>
        <rFont val="Calibri"/>
        <family val="2"/>
        <scheme val="minor"/>
      </rPr>
      <t>Tabla t-3.1 (Triple vs Doble):</t>
    </r>
    <r>
      <rPr>
        <b/>
        <sz val="11"/>
        <rFont val="Calibri"/>
        <family val="2"/>
        <scheme val="minor"/>
      </rPr>
      <t xml:space="preserve"> Cálculo del "Tiempo medio de Supervivencia"(tS) por las áreas bajo las curvas</t>
    </r>
  </si>
  <si>
    <r>
      <rPr>
        <b/>
        <sz val="11"/>
        <color rgb="FF993300"/>
        <rFont val="Calibri"/>
        <family val="2"/>
        <scheme val="minor"/>
      </rPr>
      <t>Tabla t-3.2 Triple vs Doble:</t>
    </r>
    <r>
      <rPr>
        <b/>
        <sz val="11"/>
        <rFont val="Calibri"/>
        <family val="2"/>
        <scheme val="minor"/>
      </rPr>
      <t xml:space="preserve"> Cálculo del "Tiempo de Supervivencia Libre de Enfermedad" por las áreas bajo las curvas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</si>
</sst>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0.0%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8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sz val="10"/>
      <color rgb="FFFF66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1" fontId="3" fillId="3" borderId="12" xfId="1" applyNumberFormat="1" applyFont="1" applyFill="1" applyBorder="1" applyAlignment="1">
      <alignment horizontal="center"/>
    </xf>
    <xf numFmtId="0" fontId="3" fillId="0" borderId="9" xfId="0" applyFont="1" applyBorder="1"/>
    <xf numFmtId="164" fontId="3" fillId="0" borderId="0" xfId="1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4" fontId="3" fillId="3" borderId="2" xfId="0" applyNumberFormat="1" applyFont="1" applyFill="1" applyBorder="1"/>
    <xf numFmtId="4" fontId="3" fillId="3" borderId="5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12" fillId="0" borderId="0" xfId="0" applyFont="1"/>
    <xf numFmtId="0" fontId="5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 vertical="center"/>
    </xf>
    <xf numFmtId="164" fontId="3" fillId="3" borderId="7" xfId="1" applyNumberFormat="1" applyFont="1" applyFill="1" applyBorder="1" applyAlignment="1">
      <alignment horizontal="center" vertical="center"/>
    </xf>
    <xf numFmtId="0" fontId="0" fillId="4" borderId="0" xfId="0" applyFill="1"/>
    <xf numFmtId="2" fontId="0" fillId="4" borderId="0" xfId="0" applyNumberFormat="1" applyFill="1"/>
    <xf numFmtId="0" fontId="5" fillId="4" borderId="15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vertical="center" wrapText="1"/>
    </xf>
    <xf numFmtId="2" fontId="17" fillId="4" borderId="7" xfId="0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/>
    </xf>
    <xf numFmtId="2" fontId="18" fillId="4" borderId="7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left"/>
    </xf>
    <xf numFmtId="2" fontId="19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right"/>
    </xf>
    <xf numFmtId="164" fontId="5" fillId="4" borderId="7" xfId="0" applyNumberFormat="1" applyFont="1" applyFill="1" applyBorder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67" fontId="3" fillId="3" borderId="2" xfId="0" applyNumberFormat="1" applyFont="1" applyFill="1" applyBorder="1"/>
    <xf numFmtId="167" fontId="3" fillId="3" borderId="5" xfId="0" applyNumberFormat="1" applyFont="1" applyFill="1" applyBorder="1"/>
    <xf numFmtId="0" fontId="9" fillId="4" borderId="0" xfId="0" applyFont="1" applyFill="1" applyBorder="1" applyAlignment="1">
      <alignment vertical="center" wrapText="1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/>
    <xf numFmtId="49" fontId="3" fillId="4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1" fontId="25" fillId="0" borderId="0" xfId="0" applyNumberFormat="1" applyFont="1" applyAlignment="1">
      <alignment horizontal="center"/>
    </xf>
    <xf numFmtId="164" fontId="25" fillId="3" borderId="0" xfId="1" applyNumberFormat="1" applyFont="1" applyFill="1" applyBorder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6" fillId="0" borderId="0" xfId="0" applyFont="1"/>
    <xf numFmtId="0" fontId="27" fillId="2" borderId="0" xfId="0" applyFont="1" applyFill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9" fillId="4" borderId="0" xfId="0" applyFont="1" applyFill="1" applyAlignment="1">
      <alignment horizontal="right"/>
    </xf>
    <xf numFmtId="2" fontId="19" fillId="4" borderId="0" xfId="0" applyNumberFormat="1" applyFont="1" applyFill="1"/>
    <xf numFmtId="166" fontId="20" fillId="4" borderId="0" xfId="2" applyNumberFormat="1" applyFont="1" applyFill="1" applyAlignment="1">
      <alignment horizontal="center"/>
    </xf>
    <xf numFmtId="1" fontId="19" fillId="4" borderId="0" xfId="0" applyNumberFormat="1" applyFont="1" applyFill="1"/>
    <xf numFmtId="0" fontId="21" fillId="4" borderId="0" xfId="0" applyFont="1" applyFill="1" applyAlignment="1">
      <alignment horizontal="right"/>
    </xf>
    <xf numFmtId="2" fontId="21" fillId="4" borderId="0" xfId="0" applyNumberFormat="1" applyFont="1" applyFill="1"/>
    <xf numFmtId="166" fontId="22" fillId="4" borderId="0" xfId="2" applyNumberFormat="1" applyFont="1" applyFill="1" applyAlignment="1">
      <alignment horizontal="center"/>
    </xf>
    <xf numFmtId="1" fontId="21" fillId="4" borderId="0" xfId="0" applyNumberFormat="1" applyFont="1" applyFill="1"/>
    <xf numFmtId="0" fontId="23" fillId="4" borderId="0" xfId="0" applyFont="1" applyFill="1"/>
    <xf numFmtId="0" fontId="23" fillId="4" borderId="0" xfId="0" applyFont="1" applyFill="1" applyAlignment="1">
      <alignment horizontal="right"/>
    </xf>
    <xf numFmtId="164" fontId="23" fillId="4" borderId="0" xfId="0" applyNumberFormat="1" applyFont="1" applyFill="1"/>
    <xf numFmtId="166" fontId="24" fillId="4" borderId="0" xfId="2" applyNumberFormat="1" applyFont="1" applyFill="1" applyAlignment="1">
      <alignment horizontal="center"/>
    </xf>
    <xf numFmtId="1" fontId="23" fillId="4" borderId="0" xfId="0" applyNumberFormat="1" applyFont="1" applyFill="1"/>
    <xf numFmtId="2" fontId="5" fillId="4" borderId="7" xfId="0" applyNumberFormat="1" applyFont="1" applyFill="1" applyBorder="1"/>
    <xf numFmtId="1" fontId="5" fillId="4" borderId="7" xfId="0" applyNumberFormat="1" applyFont="1" applyFill="1" applyBorder="1"/>
    <xf numFmtId="2" fontId="25" fillId="4" borderId="7" xfId="0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12" fillId="4" borderId="12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93300"/>
      <color rgb="FFFF6600"/>
      <color rgb="FF009900"/>
      <color rgb="FFFF9900"/>
      <color rgb="FF00FF00"/>
      <color rgb="FFCCFF33"/>
      <color rgb="FF99FF33"/>
      <color rgb="FF66FF33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300" b="1">
                <a:solidFill>
                  <a:srgbClr val="92D050"/>
                </a:solidFill>
              </a:rPr>
              <a:t>Tiempo medio de supervivencia </a:t>
            </a:r>
            <a:r>
              <a:rPr lang="es-ES" sz="1300" b="1">
                <a:solidFill>
                  <a:srgbClr val="009900"/>
                </a:solidFill>
              </a:rPr>
              <a:t>y Prolongación</a:t>
            </a:r>
            <a:r>
              <a:rPr lang="es-ES" sz="1300" b="1" baseline="0">
                <a:solidFill>
                  <a:srgbClr val="009900"/>
                </a:solidFill>
              </a:rPr>
              <a:t> del tiempo medio de supervivencia</a:t>
            </a:r>
            <a:endParaRPr lang="es-ES" sz="1300" b="1">
              <a:solidFill>
                <a:srgbClr val="0099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4388205205334895"/>
          <c:y val="0.23409105453868465"/>
          <c:w val="0.83169002884540411"/>
          <c:h val="0.547160250801983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5833333333333336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PtS!$H$27</c:f>
              <c:numCache>
                <c:formatCode>0.00</c:formatCode>
                <c:ptCount val="1"/>
                <c:pt idx="0">
                  <c:v>1.5292069354181157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D2-4F81-B11B-BA0EAE774487}"/>
            </c:ext>
          </c:extLst>
        </c:ser>
        <c:ser>
          <c:idx val="1"/>
          <c:order val="1"/>
          <c:tx>
            <c:strRef>
              <c:f>PtS!$G$28</c:f>
              <c:strCache>
                <c:ptCount val="1"/>
                <c:pt idx="0">
                  <c:v>PtS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694444444444444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D2-4F81-B11B-BA0EAE774487}"/>
            </c:ext>
          </c:extLst>
        </c:ser>
        <c:ser>
          <c:idx val="2"/>
          <c:order val="2"/>
          <c:tx>
            <c:strRef>
              <c:f>PtS!$G$29</c:f>
              <c:strCache>
                <c:ptCount val="1"/>
                <c:pt idx="0">
                  <c:v>tS sin la intervención</c:v>
                </c:pt>
              </c:strCache>
            </c:strRef>
          </c:tx>
          <c:spPr>
            <a:solidFill>
              <a:srgbClr val="99FF3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CFF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8D2-4F81-B11B-BA0EAE774487}"/>
              </c:ext>
            </c:extLst>
          </c:dPt>
          <c:dLbls>
            <c:dLbl>
              <c:idx val="0"/>
              <c:layout>
                <c:manualLayout>
                  <c:x val="-0.25833333333333336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D2-4F81-B11B-BA0EAE774487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PtS!$H$29</c:f>
              <c:numCache>
                <c:formatCode>0.0</c:formatCode>
                <c:ptCount val="1"/>
                <c:pt idx="0">
                  <c:v>6.4707930645818843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D2-4F81-B11B-BA0EAE774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0538959"/>
        <c:axId val="1030536047"/>
      </c:barChart>
      <c:catAx>
        <c:axId val="10305389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6047"/>
        <c:crosses val="autoZero"/>
        <c:auto val="1"/>
        <c:lblAlgn val="ctr"/>
        <c:lblOffset val="100"/>
        <c:noMultiLvlLbl val="0"/>
      </c:catAx>
      <c:valAx>
        <c:axId val="1030536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Marco de tiempo de seguimiento analizado</a:t>
                </a:r>
              </a:p>
            </c:rich>
          </c:tx>
          <c:layout>
            <c:manualLayout>
              <c:xMode val="edge"/>
              <c:yMode val="edge"/>
              <c:x val="1.529107871417063E-2"/>
              <c:y val="0.223441387284243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05389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rgbClr val="009900"/>
                </a:solidFill>
              </a:rPr>
              <a:t>Prolongación</a:t>
            </a:r>
            <a:r>
              <a:rPr lang="es-ES" sz="1200" b="1" baseline="0">
                <a:solidFill>
                  <a:srgbClr val="009900"/>
                </a:solidFill>
              </a:rPr>
              <a:t> del tiempo medio de Supervivencia Libre de Evento (PtSLEv)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PtSLEv!$G$27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PtSLEv!$H$27</c:f>
              <c:numCache>
                <c:formatCode>0.00</c:formatCode>
                <c:ptCount val="1"/>
                <c:pt idx="0">
                  <c:v>3.2353696569436803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PtSLEv!$G$28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PtSLEv!$H$28</c:f>
              <c:numCache>
                <c:formatCode>0.00</c:formatCode>
                <c:ptCount val="1"/>
                <c:pt idx="0">
                  <c:v>1.7611447440835981E-2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PtSLEv!$G$29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PtSLEv!$H$26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PtSLEv!$H$29</c:f>
              <c:numCache>
                <c:formatCode>0.0</c:formatCode>
                <c:ptCount val="1"/>
                <c:pt idx="0">
                  <c:v>4.7470188956154837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b="1">
                <a:solidFill>
                  <a:sysClr val="windowText" lastClr="000000"/>
                </a:solidFill>
              </a:rPr>
              <a:t>Tres tiempos biográficos: </a:t>
            </a:r>
            <a:r>
              <a:rPr lang="es-ES">
                <a:solidFill>
                  <a:sysClr val="windowText" lastClr="000000"/>
                </a:solidFill>
              </a:rPr>
              <a:t>Tiempos de </a:t>
            </a:r>
            <a:r>
              <a:rPr lang="es-ES">
                <a:solidFill>
                  <a:srgbClr val="009900"/>
                </a:solidFill>
              </a:rPr>
              <a:t>Supervivencia</a:t>
            </a:r>
            <a:r>
              <a:rPr lang="es-ES" baseline="0">
                <a:solidFill>
                  <a:srgbClr val="009900"/>
                </a:solidFill>
              </a:rPr>
              <a:t> vivido sin enfermedad</a:t>
            </a:r>
            <a:r>
              <a:rPr lang="es-ES" baseline="0"/>
              <a:t>, </a:t>
            </a:r>
            <a:r>
              <a:rPr lang="es-ES" baseline="0">
                <a:solidFill>
                  <a:srgbClr val="FF9900"/>
                </a:solidFill>
              </a:rPr>
              <a:t>vivido con enfermedad</a:t>
            </a:r>
            <a:r>
              <a:rPr lang="es-ES" baseline="0"/>
              <a:t> </a:t>
            </a:r>
            <a:r>
              <a:rPr lang="es-ES" baseline="0">
                <a:solidFill>
                  <a:sysClr val="windowText" lastClr="000000"/>
                </a:solidFill>
              </a:rPr>
              <a:t>y de </a:t>
            </a:r>
            <a:r>
              <a:rPr lang="es-ES" baseline="0">
                <a:solidFill>
                  <a:srgbClr val="FF0000"/>
                </a:solidFill>
              </a:rPr>
              <a:t>Mortalidad</a:t>
            </a:r>
            <a:r>
              <a:rPr lang="es-ES" baseline="0"/>
              <a:t>.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'3 t biográf'!$B$22</c:f>
              <c:strCache>
                <c:ptCount val="1"/>
                <c:pt idx="0">
                  <c:v>tS vivido SIN evento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Triple: Cetuximab + Encorafenib + Binimetinib, n= 224</c:v>
                </c:pt>
                <c:pt idx="1">
                  <c:v>meses con Terapia Doble: Cetuximab + Encorafenib, n= 220</c:v>
                </c:pt>
              </c:strCache>
            </c:strRef>
          </c:cat>
          <c:val>
            <c:numRef>
              <c:f>'3 t biográf'!$C$22:$D$22</c:f>
              <c:numCache>
                <c:formatCode>0.00</c:formatCode>
                <c:ptCount val="2"/>
                <c:pt idx="0">
                  <c:v>4.7646303430563197</c:v>
                </c:pt>
                <c:pt idx="1">
                  <c:v>4.7646303430563197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DE-40C7-9BE7-7E6AB4306DC3}"/>
            </c:ext>
          </c:extLst>
        </c:ser>
        <c:ser>
          <c:idx val="1"/>
          <c:order val="1"/>
          <c:tx>
            <c:strRef>
              <c:f>'3 t biográf'!$B$23</c:f>
              <c:strCache>
                <c:ptCount val="1"/>
                <c:pt idx="0">
                  <c:v>tS vivido CON Evento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Triple: Cetuximab + Encorafenib + Binimetinib, n= 224</c:v>
                </c:pt>
                <c:pt idx="1">
                  <c:v>meses con Terapia Doble: Cetuximab + Encorafenib, n= 220</c:v>
                </c:pt>
              </c:strCache>
            </c:strRef>
          </c:cat>
          <c:val>
            <c:numRef>
              <c:f>'3 t biográf'!$C$23:$D$23</c:f>
              <c:numCache>
                <c:formatCode>0.00</c:formatCode>
                <c:ptCount val="2"/>
                <c:pt idx="0">
                  <c:v>1.7061627215255646</c:v>
                </c:pt>
                <c:pt idx="1">
                  <c:v>1.7061627215255646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DE-40C7-9BE7-7E6AB4306DC3}"/>
            </c:ext>
          </c:extLst>
        </c:ser>
        <c:ser>
          <c:idx val="2"/>
          <c:order val="2"/>
          <c:tx>
            <c:strRef>
              <c:f>'3 t biográf'!$B$24</c:f>
              <c:strCache>
                <c:ptCount val="1"/>
                <c:pt idx="0">
                  <c:v>t de Mortalidad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t biográf'!$C$21:$D$21</c:f>
              <c:strCache>
                <c:ptCount val="2"/>
                <c:pt idx="0">
                  <c:v>meses con Terapia Triple: Cetuximab + Encorafenib + Binimetinib, n= 224</c:v>
                </c:pt>
                <c:pt idx="1">
                  <c:v>meses con Terapia Doble: Cetuximab + Encorafenib, n= 220</c:v>
                </c:pt>
              </c:strCache>
            </c:strRef>
          </c:cat>
          <c:val>
            <c:numRef>
              <c:f>'3 t biográf'!$C$24:$D$24</c:f>
              <c:numCache>
                <c:formatCode>0.00</c:formatCode>
                <c:ptCount val="2"/>
                <c:pt idx="0">
                  <c:v>1.5292069354181157</c:v>
                </c:pt>
                <c:pt idx="1">
                  <c:v>1.5292069354181157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DE-40C7-9BE7-7E6AB4306D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7142992"/>
        <c:axId val="757147984"/>
      </c:barChart>
      <c:catAx>
        <c:axId val="75714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7984"/>
        <c:crosses val="autoZero"/>
        <c:auto val="1"/>
        <c:lblAlgn val="ctr"/>
        <c:lblOffset val="100"/>
        <c:noMultiLvlLbl val="0"/>
      </c:catAx>
      <c:valAx>
        <c:axId val="75714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5714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1250156</xdr:colOff>
      <xdr:row>31</xdr:row>
      <xdr:rowOff>0</xdr:rowOff>
    </xdr:from>
    <xdr:to>
      <xdr:col>9</xdr:col>
      <xdr:colOff>619125</xdr:colOff>
      <xdr:row>52</xdr:row>
      <xdr:rowOff>111918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7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0</xdr:colOff>
      <xdr:row>30</xdr:row>
      <xdr:rowOff>-1</xdr:rowOff>
    </xdr:from>
    <xdr:to>
      <xdr:col>4</xdr:col>
      <xdr:colOff>809571</xdr:colOff>
      <xdr:row>52</xdr:row>
      <xdr:rowOff>104214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1687"/>
          <a:ext cx="5881634" cy="3771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38101</xdr:colOff>
      <xdr:row>30</xdr:row>
      <xdr:rowOff>114300</xdr:rowOff>
    </xdr:from>
    <xdr:to>
      <xdr:col>9</xdr:col>
      <xdr:colOff>695326</xdr:colOff>
      <xdr:row>48</xdr:row>
      <xdr:rowOff>142874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6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792933" y="135861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9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358611"/>
          <a:ext cx="27787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0</xdr:col>
      <xdr:colOff>19051</xdr:colOff>
      <xdr:row>30</xdr:row>
      <xdr:rowOff>66676</xdr:rowOff>
    </xdr:from>
    <xdr:to>
      <xdr:col>2</xdr:col>
      <xdr:colOff>704851</xdr:colOff>
      <xdr:row>57</xdr:row>
      <xdr:rowOff>85772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1" y="6753226"/>
          <a:ext cx="3409950" cy="4391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198783</xdr:colOff>
      <xdr:row>17</xdr:row>
      <xdr:rowOff>8284</xdr:rowOff>
    </xdr:from>
    <xdr:to>
      <xdr:col>11</xdr:col>
      <xdr:colOff>695739</xdr:colOff>
      <xdr:row>38</xdr:row>
      <xdr:rowOff>24848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/>
  </sheetViews>
  <sheetFormatPr baseColWidth="10" defaultRowHeight="12.75" x14ac:dyDescent="0.2"/>
  <cols>
    <col min="1" max="1" width="24.42578125" style="2" customWidth="1"/>
    <col min="2" max="2" width="20" style="2" customWidth="1"/>
    <col min="3" max="3" width="17.7109375" style="2" customWidth="1"/>
    <col min="4" max="4" width="14" style="2" customWidth="1"/>
    <col min="5" max="5" width="22.85546875" style="2" customWidth="1"/>
    <col min="6" max="6" width="14.140625" style="2" customWidth="1"/>
    <col min="7" max="7" width="20.5703125" style="2" customWidth="1"/>
    <col min="8" max="8" width="17.5703125" style="2" customWidth="1"/>
    <col min="9" max="9" width="14.57031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0" ht="6.75" customHeight="1" thickBot="1" x14ac:dyDescent="0.25"/>
    <row r="2" spans="1:10" ht="16.5" thickBot="1" x14ac:dyDescent="0.25">
      <c r="A2" s="33" t="s">
        <v>25</v>
      </c>
      <c r="B2" s="20"/>
      <c r="C2" s="20"/>
      <c r="D2" s="20"/>
      <c r="E2" s="20"/>
      <c r="F2" s="20"/>
      <c r="G2" s="20"/>
      <c r="H2" s="20"/>
      <c r="I2" s="21"/>
    </row>
    <row r="3" spans="1:10" ht="5.25" customHeight="1" x14ac:dyDescent="0.2"/>
    <row r="4" spans="1:10" ht="15" x14ac:dyDescent="0.25">
      <c r="A4" s="1" t="s">
        <v>47</v>
      </c>
    </row>
    <row r="5" spans="1:10" ht="15" x14ac:dyDescent="0.25">
      <c r="A5" s="3" t="s">
        <v>48</v>
      </c>
    </row>
    <row r="6" spans="1:10" ht="25.5" x14ac:dyDescent="0.2">
      <c r="A6" s="80" t="s">
        <v>40</v>
      </c>
      <c r="B6" s="40" t="s">
        <v>21</v>
      </c>
      <c r="C6" s="81" t="s">
        <v>50</v>
      </c>
      <c r="D6" s="6" t="s">
        <v>51</v>
      </c>
      <c r="F6" s="41" t="s">
        <v>0</v>
      </c>
      <c r="G6" s="43" t="s">
        <v>1</v>
      </c>
    </row>
    <row r="7" spans="1:10" x14ac:dyDescent="0.2">
      <c r="A7" s="2">
        <v>1</v>
      </c>
      <c r="B7" s="4">
        <v>22540</v>
      </c>
      <c r="C7" s="4">
        <v>22540</v>
      </c>
      <c r="D7" s="6"/>
      <c r="F7" s="42">
        <v>1</v>
      </c>
      <c r="G7" s="44">
        <v>8</v>
      </c>
    </row>
    <row r="8" spans="1:10" x14ac:dyDescent="0.2">
      <c r="A8" s="2">
        <v>2</v>
      </c>
      <c r="B8" s="4">
        <v>18557</v>
      </c>
      <c r="C8" s="82">
        <v>18231.45945945946</v>
      </c>
      <c r="D8" s="6">
        <v>224</v>
      </c>
      <c r="F8" s="22"/>
      <c r="G8" s="23" t="s">
        <v>10</v>
      </c>
      <c r="H8" s="24">
        <f>G7*F7</f>
        <v>8</v>
      </c>
      <c r="I8" s="25" t="str">
        <f>G6</f>
        <v>meses</v>
      </c>
    </row>
    <row r="9" spans="1:10" x14ac:dyDescent="0.2">
      <c r="A9" s="2">
        <v>3</v>
      </c>
      <c r="B9" s="4">
        <v>17900</v>
      </c>
      <c r="C9" s="82">
        <v>18231.45945945946</v>
      </c>
      <c r="D9" s="6">
        <v>220</v>
      </c>
    </row>
    <row r="10" spans="1:10" ht="38.25" x14ac:dyDescent="0.2">
      <c r="D10" s="39" t="s">
        <v>21</v>
      </c>
      <c r="E10" s="34" t="s">
        <v>24</v>
      </c>
      <c r="F10" s="7"/>
      <c r="H10" s="34" t="s">
        <v>27</v>
      </c>
      <c r="I10" s="7"/>
    </row>
    <row r="11" spans="1:10" x14ac:dyDescent="0.2">
      <c r="C11" s="5" t="s">
        <v>11</v>
      </c>
      <c r="D11" s="6">
        <f>B7</f>
        <v>22540</v>
      </c>
      <c r="E11" s="26">
        <f>H8</f>
        <v>8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0" x14ac:dyDescent="0.2">
      <c r="C12" s="35" t="s">
        <v>54</v>
      </c>
      <c r="D12" s="82">
        <f>C8</f>
        <v>18231.45945945946</v>
      </c>
      <c r="E12" s="83">
        <f>D12*E11/D11</f>
        <v>6.4707930645818843</v>
      </c>
      <c r="F12" s="7" t="str">
        <f>G6</f>
        <v>meses</v>
      </c>
      <c r="H12" s="8">
        <f>G7-E12</f>
        <v>1.5292069354181157</v>
      </c>
      <c r="I12" s="6" t="str">
        <f>G6</f>
        <v>meses</v>
      </c>
    </row>
    <row r="13" spans="1:10" x14ac:dyDescent="0.2">
      <c r="C13" s="35" t="s">
        <v>55</v>
      </c>
      <c r="D13" s="82">
        <f>C9</f>
        <v>18231.45945945946</v>
      </c>
      <c r="E13" s="83">
        <f>D13*E11/D11</f>
        <v>6.4707930645818843</v>
      </c>
      <c r="F13" s="7" t="str">
        <f>G6</f>
        <v>meses</v>
      </c>
      <c r="H13" s="8">
        <f>G7-E13</f>
        <v>1.5292069354181157</v>
      </c>
      <c r="I13" s="8" t="str">
        <f>G6</f>
        <v>meses</v>
      </c>
    </row>
    <row r="14" spans="1:10" x14ac:dyDescent="0.2">
      <c r="I14" s="9"/>
    </row>
    <row r="15" spans="1:10" x14ac:dyDescent="0.2">
      <c r="E15" s="10" t="s">
        <v>2</v>
      </c>
      <c r="F15" s="37">
        <f>E12-E13</f>
        <v>0</v>
      </c>
      <c r="G15" s="11" t="str">
        <f>F12</f>
        <v>meses</v>
      </c>
      <c r="H15" s="11" t="s">
        <v>3</v>
      </c>
      <c r="I15" s="12">
        <f>H8</f>
        <v>8</v>
      </c>
      <c r="J15" s="13" t="str">
        <f>G6</f>
        <v>meses</v>
      </c>
    </row>
    <row r="16" spans="1:10" x14ac:dyDescent="0.2">
      <c r="E16" s="14"/>
      <c r="F16" s="38">
        <f>F15*(365.25/12)</f>
        <v>0</v>
      </c>
      <c r="G16" s="27" t="s">
        <v>4</v>
      </c>
      <c r="H16" s="15" t="s">
        <v>5</v>
      </c>
      <c r="I16" s="16">
        <f>H8</f>
        <v>8</v>
      </c>
      <c r="J16" s="17" t="str">
        <f>G6</f>
        <v>meses</v>
      </c>
    </row>
    <row r="17" spans="1:11" ht="13.5" thickBot="1" x14ac:dyDescent="0.25"/>
    <row r="18" spans="1:11" ht="22.5" customHeight="1" thickBot="1" x14ac:dyDescent="0.25">
      <c r="A18" s="120" t="s">
        <v>60</v>
      </c>
      <c r="B18" s="121"/>
      <c r="C18" s="121"/>
      <c r="D18" s="121"/>
      <c r="E18" s="122"/>
      <c r="F18" s="77"/>
      <c r="G18" s="123" t="s">
        <v>41</v>
      </c>
      <c r="H18" s="124"/>
      <c r="I18" s="125"/>
      <c r="J18" s="77"/>
    </row>
    <row r="19" spans="1:11" ht="48" customHeight="1" x14ac:dyDescent="0.2">
      <c r="A19" s="28"/>
      <c r="B19" s="59" t="str">
        <f>C12</f>
        <v>Terapia Triple: Cetuximab + Encorafenib + Binimetinib, n= 224</v>
      </c>
      <c r="C19" s="59" t="str">
        <f>C13</f>
        <v>Terapia Doble: Cetuximab + Encorafenib, n= 220</v>
      </c>
      <c r="D19" s="70"/>
      <c r="E19" s="70"/>
      <c r="F19" s="77"/>
      <c r="G19" s="69" t="str">
        <f>C12</f>
        <v>Terapia Triple: Cetuximab + Encorafenib + Binimetinib, n= 224</v>
      </c>
      <c r="H19" s="69" t="str">
        <f>C13</f>
        <v>Terapia Doble: Cetuximab + Encorafenib, n= 220</v>
      </c>
      <c r="I19" s="70"/>
      <c r="J19" s="70"/>
      <c r="K19" s="18"/>
    </row>
    <row r="20" spans="1:11" ht="25.5" x14ac:dyDescent="0.2">
      <c r="A20" s="29" t="s">
        <v>12</v>
      </c>
      <c r="B20" s="58" t="s">
        <v>13</v>
      </c>
      <c r="C20" s="95" t="s">
        <v>14</v>
      </c>
      <c r="D20" s="58" t="s">
        <v>15</v>
      </c>
      <c r="E20" s="58" t="s">
        <v>8</v>
      </c>
      <c r="F20" s="77"/>
      <c r="G20" s="58" t="s">
        <v>42</v>
      </c>
      <c r="H20" s="58" t="s">
        <v>42</v>
      </c>
      <c r="I20" s="58" t="s">
        <v>43</v>
      </c>
      <c r="J20" s="77"/>
    </row>
    <row r="21" spans="1:11" x14ac:dyDescent="0.2">
      <c r="A21" s="30" t="str">
        <f>CONCATENATE(G7," ",G6)</f>
        <v>8 meses</v>
      </c>
      <c r="B21" s="69" t="str">
        <f>F12</f>
        <v>meses</v>
      </c>
      <c r="C21" s="96" t="str">
        <f>F12</f>
        <v>meses</v>
      </c>
      <c r="D21" s="69" t="str">
        <f>G15</f>
        <v>meses</v>
      </c>
      <c r="E21" s="69" t="str">
        <f>G16</f>
        <v>días</v>
      </c>
      <c r="F21" s="77"/>
      <c r="G21" s="69" t="s">
        <v>1</v>
      </c>
      <c r="H21" s="69" t="s">
        <v>1</v>
      </c>
      <c r="I21" s="69" t="s">
        <v>1</v>
      </c>
      <c r="J21" s="77"/>
    </row>
    <row r="22" spans="1:11" s="32" customFormat="1" ht="5.25" customHeight="1" x14ac:dyDescent="0.2">
      <c r="A22" s="31"/>
      <c r="B22" s="70"/>
      <c r="C22" s="70"/>
      <c r="D22" s="70"/>
      <c r="E22" s="70"/>
      <c r="F22" s="77"/>
      <c r="G22" s="70"/>
      <c r="H22" s="31"/>
      <c r="I22" s="31"/>
      <c r="J22" s="97"/>
    </row>
    <row r="23" spans="1:11" ht="16.5" customHeight="1" x14ac:dyDescent="0.2">
      <c r="A23" s="98" t="str">
        <f>A6</f>
        <v>Suervivencia global</v>
      </c>
      <c r="B23" s="118">
        <f>E12</f>
        <v>6.4707930645818843</v>
      </c>
      <c r="C23" s="118">
        <f>E13</f>
        <v>6.4707930645818843</v>
      </c>
      <c r="D23" s="99">
        <f>F15</f>
        <v>0</v>
      </c>
      <c r="E23" s="71">
        <f>F16</f>
        <v>0</v>
      </c>
      <c r="F23" s="77"/>
      <c r="G23" s="71">
        <v>9</v>
      </c>
      <c r="H23" s="72">
        <v>8.4</v>
      </c>
      <c r="I23" s="78">
        <f>G23-H23</f>
        <v>0.59999999999999964</v>
      </c>
      <c r="J23" s="77"/>
    </row>
    <row r="24" spans="1:11" ht="3.75" customHeight="1" x14ac:dyDescent="0.2">
      <c r="A24" s="100"/>
      <c r="B24" s="101"/>
      <c r="C24" s="101"/>
      <c r="D24" s="101"/>
      <c r="E24" s="77"/>
      <c r="F24" s="77"/>
      <c r="G24" s="77"/>
      <c r="H24" s="77"/>
      <c r="I24" s="77"/>
      <c r="J24" s="77"/>
    </row>
    <row r="25" spans="1:11" ht="13.5" customHeight="1" x14ac:dyDescent="0.2">
      <c r="A25" s="126" t="s">
        <v>26</v>
      </c>
      <c r="B25" s="127"/>
      <c r="C25" s="127"/>
      <c r="D25" s="127"/>
      <c r="E25" s="128"/>
      <c r="F25" s="77"/>
      <c r="G25" s="77"/>
      <c r="H25" s="77"/>
      <c r="I25" s="77"/>
      <c r="J25" s="77"/>
    </row>
    <row r="26" spans="1:11" x14ac:dyDescent="0.2">
      <c r="A26" s="77"/>
      <c r="B26" s="77"/>
      <c r="C26" s="77"/>
      <c r="D26" s="77"/>
      <c r="E26" s="77"/>
      <c r="F26" s="77"/>
      <c r="G26" s="77"/>
      <c r="H26" s="102" t="str">
        <f>F11</f>
        <v>meses</v>
      </c>
      <c r="I26" s="77"/>
      <c r="J26" s="102" t="s">
        <v>4</v>
      </c>
    </row>
    <row r="27" spans="1:11" x14ac:dyDescent="0.2">
      <c r="A27" s="77"/>
      <c r="B27" s="77"/>
      <c r="C27" s="77"/>
      <c r="D27" s="77"/>
      <c r="E27" s="77"/>
      <c r="F27" s="77"/>
      <c r="G27" s="103" t="s">
        <v>18</v>
      </c>
      <c r="H27" s="104">
        <f>G7-H28-H29</f>
        <v>1.5292069354181157</v>
      </c>
      <c r="I27" s="105">
        <f>H27/H30</f>
        <v>0.19115086692726446</v>
      </c>
      <c r="J27" s="106">
        <f>H27*365.25/12</f>
        <v>46.545236096788898</v>
      </c>
    </row>
    <row r="28" spans="1:11" x14ac:dyDescent="0.2">
      <c r="A28" s="77"/>
      <c r="B28" s="77"/>
      <c r="C28" s="77"/>
      <c r="D28" s="77"/>
      <c r="E28" s="77"/>
      <c r="F28" s="119"/>
      <c r="G28" s="107" t="s">
        <v>16</v>
      </c>
      <c r="H28" s="108">
        <f>D23</f>
        <v>0</v>
      </c>
      <c r="I28" s="109">
        <f>H28/H30</f>
        <v>0</v>
      </c>
      <c r="J28" s="110">
        <f>H28*365.25/12</f>
        <v>0</v>
      </c>
    </row>
    <row r="29" spans="1:11" x14ac:dyDescent="0.2">
      <c r="A29" s="77"/>
      <c r="B29" s="77"/>
      <c r="C29" s="77"/>
      <c r="D29" s="77"/>
      <c r="E29" s="77"/>
      <c r="F29" s="111"/>
      <c r="G29" s="112" t="s">
        <v>17</v>
      </c>
      <c r="H29" s="113">
        <f>C23</f>
        <v>6.4707930645818843</v>
      </c>
      <c r="I29" s="114">
        <f>H29/H30</f>
        <v>0.80884913307273554</v>
      </c>
      <c r="J29" s="115">
        <f>H29*365.25/12</f>
        <v>196.9547639032111</v>
      </c>
    </row>
    <row r="30" spans="1:11" x14ac:dyDescent="0.2">
      <c r="A30" s="77"/>
      <c r="B30" s="77"/>
      <c r="C30" s="77"/>
      <c r="D30" s="77"/>
      <c r="E30" s="77"/>
      <c r="F30" s="102"/>
      <c r="G30" s="102"/>
      <c r="H30" s="116">
        <f>SUM(H27:H29)</f>
        <v>8</v>
      </c>
      <c r="I30" s="77"/>
      <c r="J30" s="117">
        <f>H30*365.25/12</f>
        <v>243.5</v>
      </c>
    </row>
    <row r="31" spans="1:1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0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0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</row>
    <row r="52" spans="1:10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1:10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6.42578125" style="2" customWidth="1"/>
    <col min="3" max="3" width="15.42578125" style="2" customWidth="1"/>
    <col min="4" max="4" width="14" style="2" customWidth="1"/>
    <col min="5" max="5" width="22.85546875" style="2" customWidth="1"/>
    <col min="6" max="6" width="14.140625" style="2" customWidth="1"/>
    <col min="7" max="7" width="15.28515625" style="2" customWidth="1"/>
    <col min="8" max="8" width="15.7109375" style="2" customWidth="1"/>
    <col min="9" max="9" width="15.28515625" style="2" customWidth="1"/>
    <col min="10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2" ht="6.75" customHeight="1" thickBot="1" x14ac:dyDescent="0.25"/>
    <row r="2" spans="1:12" ht="16.5" thickBot="1" x14ac:dyDescent="0.25">
      <c r="A2" s="33" t="s">
        <v>9</v>
      </c>
      <c r="B2" s="20"/>
      <c r="C2" s="20"/>
      <c r="D2" s="20"/>
      <c r="E2" s="20"/>
      <c r="F2" s="20"/>
      <c r="G2" s="20"/>
      <c r="H2" s="20"/>
      <c r="I2" s="21"/>
    </row>
    <row r="3" spans="1:12" ht="5.25" customHeight="1" x14ac:dyDescent="0.2"/>
    <row r="4" spans="1:12" ht="15" x14ac:dyDescent="0.25">
      <c r="A4" s="1" t="s">
        <v>47</v>
      </c>
    </row>
    <row r="5" spans="1:12" ht="15" x14ac:dyDescent="0.25">
      <c r="A5" s="3" t="s">
        <v>48</v>
      </c>
    </row>
    <row r="6" spans="1:12" ht="25.5" x14ac:dyDescent="0.2">
      <c r="A6" s="79" t="s">
        <v>49</v>
      </c>
      <c r="B6" s="40" t="s">
        <v>21</v>
      </c>
      <c r="F6" s="41" t="s">
        <v>0</v>
      </c>
      <c r="G6" s="43" t="s">
        <v>1</v>
      </c>
      <c r="K6" s="90" t="s">
        <v>57</v>
      </c>
      <c r="L6" s="91" t="s">
        <v>56</v>
      </c>
    </row>
    <row r="7" spans="1:12" x14ac:dyDescent="0.2">
      <c r="A7" s="2">
        <v>1</v>
      </c>
      <c r="B7" s="4">
        <v>21804</v>
      </c>
      <c r="F7" s="42">
        <v>1</v>
      </c>
      <c r="G7" s="44">
        <v>8</v>
      </c>
      <c r="K7" s="88">
        <v>21804</v>
      </c>
      <c r="L7" s="92">
        <v>21296</v>
      </c>
    </row>
    <row r="8" spans="1:12" x14ac:dyDescent="0.2">
      <c r="A8" s="2">
        <v>2</v>
      </c>
      <c r="B8" s="4">
        <v>12986</v>
      </c>
      <c r="C8" s="2" t="s">
        <v>58</v>
      </c>
      <c r="F8" s="22"/>
      <c r="G8" s="23" t="s">
        <v>10</v>
      </c>
      <c r="H8" s="24">
        <f>G7*F7</f>
        <v>8</v>
      </c>
      <c r="I8" s="25" t="str">
        <f>G6</f>
        <v>meses</v>
      </c>
      <c r="K8" s="88">
        <v>12986</v>
      </c>
      <c r="L8" s="92">
        <v>12938</v>
      </c>
    </row>
    <row r="9" spans="1:12" x14ac:dyDescent="0.2">
      <c r="A9" s="2">
        <v>3</v>
      </c>
      <c r="B9" s="4">
        <v>12938</v>
      </c>
      <c r="C9" s="2" t="s">
        <v>59</v>
      </c>
      <c r="K9" s="89">
        <v>7374</v>
      </c>
      <c r="L9" s="93">
        <v>7462</v>
      </c>
    </row>
    <row r="10" spans="1:12" ht="38.25" x14ac:dyDescent="0.2">
      <c r="D10" s="39" t="s">
        <v>21</v>
      </c>
      <c r="E10" s="34" t="s">
        <v>22</v>
      </c>
      <c r="F10" s="7"/>
      <c r="G10" s="19"/>
      <c r="H10" s="36" t="s">
        <v>23</v>
      </c>
      <c r="I10" s="7"/>
    </row>
    <row r="11" spans="1:12" x14ac:dyDescent="0.2">
      <c r="C11" s="5" t="s">
        <v>11</v>
      </c>
      <c r="D11" s="6">
        <f>B7</f>
        <v>21804</v>
      </c>
      <c r="E11" s="26">
        <f>H8</f>
        <v>8</v>
      </c>
      <c r="F11" s="7" t="str">
        <f>G6</f>
        <v>meses</v>
      </c>
      <c r="H11" s="8">
        <f>G7-E11</f>
        <v>0</v>
      </c>
      <c r="I11" s="6" t="str">
        <f>G6</f>
        <v>meses</v>
      </c>
    </row>
    <row r="12" spans="1:12" x14ac:dyDescent="0.2">
      <c r="C12" s="35" t="s">
        <v>54</v>
      </c>
      <c r="D12" s="6">
        <f>B8</f>
        <v>12986</v>
      </c>
      <c r="E12" s="94">
        <f>D12*E11/D11</f>
        <v>4.7646303430563197</v>
      </c>
      <c r="F12" s="7" t="str">
        <f>G6</f>
        <v>meses</v>
      </c>
      <c r="H12" s="8">
        <f>G7-E12</f>
        <v>3.2353696569436803</v>
      </c>
      <c r="I12" s="6" t="str">
        <f>G6</f>
        <v>meses</v>
      </c>
    </row>
    <row r="13" spans="1:12" x14ac:dyDescent="0.2">
      <c r="C13" s="35" t="s">
        <v>55</v>
      </c>
      <c r="D13" s="6">
        <f>B9</f>
        <v>12938</v>
      </c>
      <c r="E13" s="94">
        <f>D13*E11/D11</f>
        <v>4.7470188956154837</v>
      </c>
      <c r="F13" s="7" t="str">
        <f>G6</f>
        <v>meses</v>
      </c>
      <c r="H13" s="8">
        <f>G7-E13</f>
        <v>3.2529811043845163</v>
      </c>
      <c r="I13" s="8" t="str">
        <f>G6</f>
        <v>meses</v>
      </c>
    </row>
    <row r="14" spans="1:12" x14ac:dyDescent="0.2">
      <c r="I14" s="9"/>
    </row>
    <row r="15" spans="1:12" x14ac:dyDescent="0.2">
      <c r="E15" s="10" t="s">
        <v>2</v>
      </c>
      <c r="F15" s="73">
        <f>E12-E13</f>
        <v>1.7611447440835981E-2</v>
      </c>
      <c r="G15" s="11" t="str">
        <f>F12</f>
        <v>meses</v>
      </c>
      <c r="H15" s="11" t="s">
        <v>3</v>
      </c>
      <c r="I15" s="12">
        <f>H8</f>
        <v>8</v>
      </c>
      <c r="J15" s="13" t="str">
        <f>G6</f>
        <v>meses</v>
      </c>
    </row>
    <row r="16" spans="1:12" x14ac:dyDescent="0.2">
      <c r="E16" s="14"/>
      <c r="F16" s="74">
        <f>F15*(365.25/12)</f>
        <v>0.53604843148044523</v>
      </c>
      <c r="G16" s="27" t="s">
        <v>4</v>
      </c>
      <c r="H16" s="15" t="s">
        <v>5</v>
      </c>
      <c r="I16" s="16">
        <f>H8</f>
        <v>8</v>
      </c>
      <c r="J16" s="17" t="str">
        <f>G6</f>
        <v>meses</v>
      </c>
    </row>
    <row r="17" spans="1:11" ht="13.5" thickBot="1" x14ac:dyDescent="0.25"/>
    <row r="18" spans="1:11" ht="33" customHeight="1" thickBot="1" x14ac:dyDescent="0.25">
      <c r="A18" s="120" t="s">
        <v>61</v>
      </c>
      <c r="B18" s="121"/>
      <c r="C18" s="121"/>
      <c r="D18" s="121"/>
      <c r="E18" s="122"/>
      <c r="F18" s="75"/>
      <c r="G18" s="123" t="s">
        <v>44</v>
      </c>
      <c r="H18" s="124"/>
      <c r="I18" s="125"/>
      <c r="J18" s="77"/>
    </row>
    <row r="19" spans="1:11" ht="63.75" x14ac:dyDescent="0.2">
      <c r="A19" s="28"/>
      <c r="B19" s="59" t="str">
        <f>C12</f>
        <v>Terapia Triple: Cetuximab + Encorafenib + Binimetinib, n= 224</v>
      </c>
      <c r="C19" s="59" t="str">
        <f>C13</f>
        <v>Terapia Doble: Cetuximab + Encorafenib, n= 220</v>
      </c>
      <c r="D19" s="70"/>
      <c r="E19" s="70"/>
      <c r="F19" s="70"/>
      <c r="G19" s="69" t="str">
        <f>C12</f>
        <v>Terapia Triple: Cetuximab + Encorafenib + Binimetinib, n= 224</v>
      </c>
      <c r="H19" s="69" t="str">
        <f>C13</f>
        <v>Terapia Doble: Cetuximab + Encorafenib, n= 220</v>
      </c>
      <c r="I19" s="70"/>
      <c r="J19" s="70"/>
      <c r="K19" s="18"/>
    </row>
    <row r="20" spans="1:11" ht="25.5" x14ac:dyDescent="0.2">
      <c r="A20" s="29" t="s">
        <v>12</v>
      </c>
      <c r="B20" s="58" t="s">
        <v>7</v>
      </c>
      <c r="C20" s="95" t="s">
        <v>7</v>
      </c>
      <c r="D20" s="58" t="s">
        <v>8</v>
      </c>
      <c r="E20" s="58" t="s">
        <v>8</v>
      </c>
      <c r="F20" s="77"/>
      <c r="G20" s="58" t="s">
        <v>45</v>
      </c>
      <c r="H20" s="58" t="s">
        <v>45</v>
      </c>
      <c r="I20" s="58" t="s">
        <v>46</v>
      </c>
      <c r="J20" s="77"/>
    </row>
    <row r="21" spans="1:11" x14ac:dyDescent="0.2">
      <c r="A21" s="30" t="str">
        <f>CONCATENATE(G7," ",G6)</f>
        <v>8 meses</v>
      </c>
      <c r="B21" s="69" t="str">
        <f>F12</f>
        <v>meses</v>
      </c>
      <c r="C21" s="96" t="str">
        <f>F12</f>
        <v>meses</v>
      </c>
      <c r="D21" s="69" t="str">
        <f>G15</f>
        <v>meses</v>
      </c>
      <c r="E21" s="69" t="str">
        <f>G16</f>
        <v>días</v>
      </c>
      <c r="F21" s="77"/>
      <c r="G21" s="69" t="s">
        <v>1</v>
      </c>
      <c r="H21" s="69" t="s">
        <v>1</v>
      </c>
      <c r="I21" s="69" t="s">
        <v>1</v>
      </c>
      <c r="J21" s="77"/>
    </row>
    <row r="22" spans="1:11" s="32" customFormat="1" ht="5.25" customHeight="1" x14ac:dyDescent="0.2">
      <c r="A22" s="31"/>
      <c r="B22" s="70"/>
      <c r="C22" s="70"/>
      <c r="D22" s="70"/>
      <c r="E22" s="70"/>
      <c r="F22" s="77"/>
      <c r="G22" s="70"/>
      <c r="H22" s="31"/>
      <c r="I22" s="31"/>
      <c r="J22" s="97"/>
    </row>
    <row r="23" spans="1:11" ht="42.75" customHeight="1" x14ac:dyDescent="0.2">
      <c r="A23" s="98" t="str">
        <f>A6</f>
        <v>Supervivencia libre de enfermedad</v>
      </c>
      <c r="B23" s="99">
        <f>E12</f>
        <v>4.7646303430563197</v>
      </c>
      <c r="C23" s="99">
        <f>E13</f>
        <v>4.7470188956154837</v>
      </c>
      <c r="D23" s="99">
        <f>F15</f>
        <v>1.7611447440835981E-2</v>
      </c>
      <c r="E23" s="71">
        <f>F16</f>
        <v>0.53604843148044523</v>
      </c>
      <c r="F23" s="77"/>
      <c r="G23" s="71">
        <v>4.3</v>
      </c>
      <c r="H23" s="72">
        <v>4.2</v>
      </c>
      <c r="I23" s="71">
        <f>G23-H23</f>
        <v>9.9999999999999645E-2</v>
      </c>
      <c r="J23" s="77"/>
    </row>
    <row r="24" spans="1:11" ht="3.75" customHeight="1" x14ac:dyDescent="0.2">
      <c r="A24" s="100"/>
      <c r="B24" s="101"/>
      <c r="C24" s="101"/>
      <c r="D24" s="101"/>
      <c r="E24" s="77"/>
      <c r="F24" s="77"/>
      <c r="G24" s="76"/>
      <c r="H24" s="77"/>
      <c r="I24" s="77"/>
      <c r="J24" s="77"/>
    </row>
    <row r="25" spans="1:11" ht="25.5" customHeight="1" x14ac:dyDescent="0.2">
      <c r="A25" s="126" t="s">
        <v>6</v>
      </c>
      <c r="B25" s="127"/>
      <c r="C25" s="127"/>
      <c r="D25" s="127"/>
      <c r="E25" s="128"/>
      <c r="F25" s="77"/>
      <c r="G25" s="77"/>
      <c r="H25" s="77"/>
      <c r="I25" s="77"/>
      <c r="J25" s="77"/>
    </row>
    <row r="26" spans="1:11" x14ac:dyDescent="0.2">
      <c r="A26" s="77"/>
      <c r="B26" s="77"/>
      <c r="C26" s="77"/>
      <c r="D26" s="77"/>
      <c r="E26" s="77"/>
      <c r="F26" s="77"/>
      <c r="G26" s="77"/>
      <c r="H26" s="102" t="str">
        <f>F11</f>
        <v>meses</v>
      </c>
      <c r="I26" s="77"/>
      <c r="J26" s="102" t="s">
        <v>4</v>
      </c>
    </row>
    <row r="27" spans="1:11" x14ac:dyDescent="0.2">
      <c r="A27" s="77" t="s">
        <v>53</v>
      </c>
      <c r="B27" s="77"/>
      <c r="C27" s="77"/>
      <c r="D27" s="77"/>
      <c r="E27" s="77"/>
      <c r="F27" s="77"/>
      <c r="G27" s="103" t="s">
        <v>18</v>
      </c>
      <c r="H27" s="104">
        <f>G7-H28-H29</f>
        <v>3.2353696569436803</v>
      </c>
      <c r="I27" s="105">
        <f>H27/H30</f>
        <v>0.40442120711796004</v>
      </c>
      <c r="J27" s="106">
        <f>H27*365.25/12</f>
        <v>98.476563933223261</v>
      </c>
    </row>
    <row r="28" spans="1:11" x14ac:dyDescent="0.2">
      <c r="A28" s="77" t="s">
        <v>52</v>
      </c>
      <c r="B28" s="77"/>
      <c r="C28" s="77"/>
      <c r="D28" s="77"/>
      <c r="E28" s="77"/>
      <c r="F28" s="77"/>
      <c r="G28" s="107" t="s">
        <v>20</v>
      </c>
      <c r="H28" s="108">
        <f>D23</f>
        <v>1.7611447440835981E-2</v>
      </c>
      <c r="I28" s="109">
        <f>H28/H30</f>
        <v>2.2014309301044976E-3</v>
      </c>
      <c r="J28" s="110">
        <f>H28*365.25/12</f>
        <v>0.53604843148044512</v>
      </c>
    </row>
    <row r="29" spans="1:11" x14ac:dyDescent="0.2">
      <c r="A29" s="77" t="s">
        <v>58</v>
      </c>
      <c r="B29" s="77"/>
      <c r="C29" s="77"/>
      <c r="D29" s="77"/>
      <c r="E29" s="77"/>
      <c r="F29" s="111"/>
      <c r="G29" s="112" t="s">
        <v>19</v>
      </c>
      <c r="H29" s="113">
        <f>C23</f>
        <v>4.7470188956154837</v>
      </c>
      <c r="I29" s="114">
        <f>H29/H30</f>
        <v>0.59337736195193547</v>
      </c>
      <c r="J29" s="115">
        <f>H29*365.25/12</f>
        <v>144.4873876352963</v>
      </c>
    </row>
    <row r="30" spans="1:11" x14ac:dyDescent="0.2">
      <c r="A30" s="77" t="s">
        <v>59</v>
      </c>
      <c r="B30" s="77"/>
      <c r="C30" s="77"/>
      <c r="D30" s="77"/>
      <c r="E30" s="77"/>
      <c r="F30" s="77"/>
      <c r="G30" s="77"/>
      <c r="H30" s="116">
        <f>SUM(H27:H29)</f>
        <v>8</v>
      </c>
      <c r="I30" s="77"/>
      <c r="J30" s="117">
        <f>H30*365.25/12</f>
        <v>243.5</v>
      </c>
    </row>
    <row r="31" spans="1:11" x14ac:dyDescent="0.2">
      <c r="A31" s="77"/>
      <c r="B31" s="77"/>
      <c r="C31" s="77"/>
      <c r="D31" s="77"/>
      <c r="E31" s="77"/>
      <c r="F31" s="77"/>
      <c r="G31" s="77"/>
      <c r="H31" s="77"/>
      <c r="I31" s="77"/>
      <c r="J31" s="77"/>
    </row>
    <row r="32" spans="1:11" x14ac:dyDescent="0.2">
      <c r="A32" s="77"/>
      <c r="B32" s="77"/>
      <c r="C32" s="77"/>
      <c r="D32" s="77"/>
      <c r="E32" s="77"/>
      <c r="F32" s="77"/>
      <c r="G32" s="77"/>
      <c r="H32" s="77"/>
      <c r="I32" s="77"/>
      <c r="J32" s="77"/>
    </row>
    <row r="33" spans="1:10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</row>
    <row r="34" spans="1:10" x14ac:dyDescent="0.2">
      <c r="A34" s="77"/>
      <c r="B34" s="77"/>
      <c r="C34" s="77"/>
      <c r="D34" s="77"/>
      <c r="E34" s="77"/>
      <c r="F34" s="77"/>
      <c r="G34" s="77"/>
      <c r="H34" s="77"/>
      <c r="I34" s="77"/>
      <c r="J34" s="77"/>
    </row>
    <row r="35" spans="1:10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</row>
    <row r="36" spans="1:10" x14ac:dyDescent="0.2">
      <c r="A36" s="77"/>
      <c r="B36" s="77"/>
      <c r="C36" s="77"/>
      <c r="D36" s="77"/>
      <c r="E36" s="77"/>
      <c r="F36" s="77"/>
      <c r="G36" s="77"/>
      <c r="H36" s="77"/>
      <c r="I36" s="77"/>
      <c r="J36" s="77"/>
    </row>
    <row r="37" spans="1:10" x14ac:dyDescent="0.2">
      <c r="A37" s="77"/>
      <c r="B37" s="77"/>
      <c r="C37" s="77"/>
      <c r="D37" s="77"/>
      <c r="E37" s="77"/>
      <c r="F37" s="77"/>
      <c r="G37" s="77"/>
      <c r="H37" s="77"/>
      <c r="I37" s="77"/>
      <c r="J37" s="77"/>
    </row>
    <row r="38" spans="1:10" x14ac:dyDescent="0.2">
      <c r="A38" s="77"/>
      <c r="B38" s="77"/>
      <c r="C38" s="77"/>
      <c r="D38" s="77"/>
      <c r="E38" s="77"/>
      <c r="F38" s="77"/>
      <c r="G38" s="77"/>
      <c r="H38" s="77"/>
      <c r="I38" s="77"/>
      <c r="J38" s="77"/>
    </row>
    <row r="39" spans="1:10" x14ac:dyDescent="0.2">
      <c r="A39" s="77"/>
      <c r="B39" s="77"/>
      <c r="C39" s="77"/>
      <c r="D39" s="77"/>
      <c r="E39" s="77"/>
      <c r="F39" s="77"/>
      <c r="G39" s="77"/>
      <c r="H39" s="77"/>
      <c r="I39" s="77"/>
      <c r="J39" s="77"/>
    </row>
    <row r="40" spans="1:10" x14ac:dyDescent="0.2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 x14ac:dyDescent="0.2">
      <c r="A41" s="77"/>
      <c r="B41" s="77"/>
      <c r="C41" s="77"/>
      <c r="D41" s="77"/>
      <c r="E41" s="77"/>
      <c r="F41" s="77"/>
      <c r="G41" s="77"/>
      <c r="H41" s="77"/>
      <c r="I41" s="77"/>
      <c r="J41" s="77"/>
    </row>
    <row r="42" spans="1:10" x14ac:dyDescent="0.2">
      <c r="A42" s="77"/>
      <c r="B42" s="77"/>
      <c r="C42" s="77"/>
      <c r="D42" s="77"/>
      <c r="E42" s="77"/>
      <c r="F42" s="77"/>
      <c r="G42" s="77"/>
      <c r="H42" s="77"/>
      <c r="I42" s="77"/>
      <c r="J42" s="77"/>
    </row>
    <row r="43" spans="1:10" x14ac:dyDescent="0.2">
      <c r="A43" s="77"/>
      <c r="B43" s="77"/>
      <c r="C43" s="77"/>
      <c r="D43" s="77"/>
      <c r="E43" s="77"/>
      <c r="F43" s="77"/>
      <c r="G43" s="77"/>
      <c r="H43" s="77"/>
      <c r="I43" s="77"/>
      <c r="J43" s="77"/>
    </row>
    <row r="44" spans="1:10" x14ac:dyDescent="0.2">
      <c r="A44" s="77"/>
      <c r="B44" s="77"/>
      <c r="C44" s="77"/>
      <c r="D44" s="77"/>
      <c r="E44" s="77"/>
      <c r="F44" s="77"/>
      <c r="G44" s="77"/>
      <c r="H44" s="77"/>
      <c r="I44" s="77"/>
      <c r="J44" s="77"/>
    </row>
    <row r="45" spans="1:10" x14ac:dyDescent="0.2">
      <c r="A45" s="77"/>
      <c r="B45" s="77"/>
      <c r="C45" s="77"/>
      <c r="D45" s="77"/>
      <c r="E45" s="77"/>
      <c r="F45" s="77"/>
      <c r="G45" s="77"/>
      <c r="H45" s="77"/>
      <c r="I45" s="77"/>
      <c r="J45" s="77"/>
    </row>
    <row r="46" spans="1:10" x14ac:dyDescent="0.2">
      <c r="A46" s="77"/>
      <c r="B46" s="77"/>
      <c r="C46" s="77"/>
      <c r="D46" s="77"/>
      <c r="E46" s="77"/>
      <c r="F46" s="77"/>
      <c r="G46" s="77"/>
      <c r="H46" s="77"/>
      <c r="I46" s="77"/>
      <c r="J46" s="77"/>
    </row>
    <row r="47" spans="1:10" x14ac:dyDescent="0.2">
      <c r="A47" s="77"/>
      <c r="B47" s="77"/>
      <c r="C47" s="77"/>
      <c r="D47" s="77"/>
      <c r="E47" s="77"/>
      <c r="F47" s="77"/>
      <c r="G47" s="77"/>
      <c r="H47" s="77"/>
      <c r="I47" s="77"/>
      <c r="J47" s="77"/>
    </row>
    <row r="48" spans="1:10" x14ac:dyDescent="0.2">
      <c r="A48" s="77"/>
      <c r="B48" s="77"/>
      <c r="C48" s="77"/>
      <c r="D48" s="77"/>
      <c r="E48" s="77"/>
      <c r="F48" s="77"/>
      <c r="G48" s="77"/>
      <c r="H48" s="77"/>
      <c r="I48" s="77"/>
      <c r="J48" s="77"/>
    </row>
    <row r="49" spans="1:10" x14ac:dyDescent="0.2">
      <c r="A49" s="77"/>
      <c r="B49" s="77"/>
      <c r="C49" s="77"/>
      <c r="D49" s="77"/>
      <c r="E49" s="77"/>
      <c r="F49" s="77"/>
      <c r="G49" s="77"/>
      <c r="H49" s="77"/>
      <c r="I49" s="77"/>
      <c r="J49" s="77"/>
    </row>
    <row r="50" spans="1:10" x14ac:dyDescent="0.2">
      <c r="A50" s="77"/>
      <c r="B50" s="77"/>
      <c r="C50" s="77"/>
      <c r="D50" s="77"/>
      <c r="E50" s="77"/>
      <c r="F50" s="77"/>
      <c r="G50" s="77"/>
      <c r="H50" s="77"/>
      <c r="I50" s="77"/>
      <c r="J50" s="77"/>
    </row>
    <row r="51" spans="1:10" x14ac:dyDescent="0.2">
      <c r="A51" s="77"/>
      <c r="B51" s="77"/>
      <c r="C51" s="77"/>
      <c r="D51" s="77"/>
      <c r="E51" s="77"/>
      <c r="F51" s="77"/>
      <c r="G51" s="77"/>
      <c r="H51" s="77"/>
      <c r="I51" s="77"/>
      <c r="J51" s="77"/>
    </row>
    <row r="52" spans="1:10" x14ac:dyDescent="0.2">
      <c r="A52" s="77"/>
      <c r="B52" s="77"/>
      <c r="C52" s="77"/>
      <c r="D52" s="77"/>
      <c r="E52" s="77"/>
      <c r="F52" s="77"/>
      <c r="G52" s="77"/>
      <c r="H52" s="77"/>
      <c r="I52" s="77"/>
      <c r="J52" s="77"/>
    </row>
    <row r="53" spans="1:10" x14ac:dyDescent="0.2">
      <c r="A53" s="77"/>
      <c r="B53" s="77"/>
      <c r="C53" s="77"/>
      <c r="D53" s="77"/>
      <c r="E53" s="77"/>
      <c r="F53" s="77"/>
      <c r="G53" s="77"/>
      <c r="H53" s="77"/>
      <c r="I53" s="77"/>
      <c r="J53" s="77"/>
    </row>
    <row r="54" spans="1:10" x14ac:dyDescent="0.2">
      <c r="A54" s="77"/>
      <c r="B54" s="77"/>
      <c r="C54" s="77"/>
      <c r="D54" s="77"/>
      <c r="E54" s="77"/>
      <c r="F54" s="77"/>
      <c r="G54" s="77"/>
      <c r="H54" s="77"/>
      <c r="I54" s="77"/>
      <c r="J54" s="77"/>
    </row>
    <row r="55" spans="1:10" x14ac:dyDescent="0.2">
      <c r="A55" s="77"/>
      <c r="B55" s="77"/>
      <c r="C55" s="77"/>
      <c r="D55" s="77"/>
      <c r="E55" s="77"/>
      <c r="F55" s="77"/>
      <c r="G55" s="77"/>
      <c r="H55" s="77"/>
      <c r="I55" s="77"/>
      <c r="J55" s="77"/>
    </row>
    <row r="56" spans="1:10" x14ac:dyDescent="0.2">
      <c r="A56" s="77"/>
      <c r="B56" s="77"/>
      <c r="C56" s="77"/>
      <c r="D56" s="77"/>
      <c r="E56" s="77"/>
      <c r="F56" s="77"/>
      <c r="G56" s="77"/>
      <c r="H56" s="77"/>
      <c r="I56" s="77"/>
      <c r="J56" s="77"/>
    </row>
    <row r="57" spans="1:10" x14ac:dyDescent="0.2">
      <c r="A57" s="77"/>
      <c r="B57" s="77"/>
      <c r="C57" s="77"/>
      <c r="D57" s="77"/>
      <c r="E57" s="77"/>
      <c r="F57" s="77"/>
      <c r="G57" s="77"/>
      <c r="H57" s="77"/>
      <c r="I57" s="77"/>
      <c r="J57" s="77"/>
    </row>
    <row r="58" spans="1:10" x14ac:dyDescent="0.2">
      <c r="A58" s="77"/>
      <c r="B58" s="77"/>
      <c r="C58" s="77"/>
      <c r="D58" s="77"/>
      <c r="E58" s="77"/>
      <c r="F58" s="77"/>
      <c r="G58" s="77"/>
      <c r="H58" s="77"/>
      <c r="I58" s="77"/>
      <c r="J58" s="77"/>
    </row>
  </sheetData>
  <mergeCells count="3">
    <mergeCell ref="A18:E18"/>
    <mergeCell ref="G18:I18"/>
    <mergeCell ref="A25:E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/>
  </sheetViews>
  <sheetFormatPr baseColWidth="10" defaultRowHeight="15" x14ac:dyDescent="0.25"/>
  <cols>
    <col min="1" max="1" width="28.7109375" customWidth="1"/>
    <col min="2" max="2" width="16.42578125" customWidth="1"/>
    <col min="3" max="3" width="19.140625" customWidth="1"/>
    <col min="4" max="4" width="18.7109375" customWidth="1"/>
    <col min="5" max="5" width="4.5703125" customWidth="1"/>
    <col min="7" max="7" width="11.5703125" customWidth="1"/>
  </cols>
  <sheetData>
    <row r="1" spans="1:10" ht="6" customHeight="1" thickBot="1" x14ac:dyDescent="0.3"/>
    <row r="2" spans="1:10" ht="32.25" customHeight="1" thickBot="1" x14ac:dyDescent="0.3">
      <c r="A2" s="129" t="s">
        <v>28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ht="30" customHeight="1" x14ac:dyDescent="0.25">
      <c r="A3" s="132" t="s">
        <v>29</v>
      </c>
      <c r="B3" s="132"/>
      <c r="C3" s="132"/>
      <c r="D3" s="132"/>
      <c r="E3" s="132"/>
      <c r="F3" s="132"/>
      <c r="G3" s="132"/>
      <c r="H3" s="132"/>
      <c r="I3" s="132"/>
      <c r="J3" s="132"/>
    </row>
    <row r="5" spans="1:10" x14ac:dyDescent="0.25">
      <c r="A5" s="1" t="s">
        <v>47</v>
      </c>
    </row>
    <row r="6" spans="1:10" s="45" customFormat="1" ht="15.75" thickBot="1" x14ac:dyDescent="0.3">
      <c r="A6" s="3" t="s">
        <v>48</v>
      </c>
      <c r="B6" s="1"/>
      <c r="C6" s="1"/>
    </row>
    <row r="7" spans="1:10" ht="26.25" thickBot="1" x14ac:dyDescent="0.3">
      <c r="B7" s="2"/>
      <c r="C7" s="46" t="s">
        <v>30</v>
      </c>
      <c r="D7" s="46" t="s">
        <v>31</v>
      </c>
      <c r="G7" s="41" t="s">
        <v>0</v>
      </c>
      <c r="H7" s="43" t="s">
        <v>1</v>
      </c>
      <c r="I7" s="2"/>
      <c r="J7" s="2"/>
    </row>
    <row r="8" spans="1:10" x14ac:dyDescent="0.25">
      <c r="B8" s="47" t="s">
        <v>11</v>
      </c>
      <c r="C8" s="4">
        <v>21804</v>
      </c>
      <c r="D8" s="84">
        <v>22540</v>
      </c>
      <c r="G8" s="42">
        <v>1</v>
      </c>
      <c r="H8" s="44">
        <v>8</v>
      </c>
      <c r="I8" s="2"/>
      <c r="J8" s="2"/>
    </row>
    <row r="9" spans="1:10" x14ac:dyDescent="0.25">
      <c r="B9" s="87" t="s">
        <v>54</v>
      </c>
      <c r="C9" s="85">
        <v>12986</v>
      </c>
      <c r="D9" s="84">
        <v>18231.45945945946</v>
      </c>
      <c r="G9" s="22"/>
      <c r="H9" s="23" t="s">
        <v>10</v>
      </c>
      <c r="I9" s="24">
        <f>H8*G8</f>
        <v>8</v>
      </c>
      <c r="J9" s="25" t="str">
        <f>H7</f>
        <v>meses</v>
      </c>
    </row>
    <row r="10" spans="1:10" x14ac:dyDescent="0.25">
      <c r="B10" s="87" t="s">
        <v>55</v>
      </c>
      <c r="C10" s="4">
        <v>12986</v>
      </c>
      <c r="D10" s="84">
        <v>18231.45945945946</v>
      </c>
    </row>
    <row r="11" spans="1:10" ht="15.75" thickBot="1" x14ac:dyDescent="0.3">
      <c r="C11" s="86"/>
      <c r="D11" s="86"/>
    </row>
    <row r="12" spans="1:10" x14ac:dyDescent="0.25">
      <c r="B12" s="2"/>
      <c r="C12" s="48" t="s">
        <v>32</v>
      </c>
      <c r="D12" s="48" t="s">
        <v>33</v>
      </c>
    </row>
    <row r="13" spans="1:10" ht="15.75" thickBot="1" x14ac:dyDescent="0.3">
      <c r="B13" s="2"/>
      <c r="C13" s="49" t="s">
        <v>1</v>
      </c>
      <c r="D13" s="50" t="s">
        <v>1</v>
      </c>
    </row>
    <row r="14" spans="1:10" s="51" customFormat="1" ht="20.25" customHeight="1" x14ac:dyDescent="0.25">
      <c r="B14" s="52" t="s">
        <v>11</v>
      </c>
      <c r="C14" s="53">
        <f>I9</f>
        <v>8</v>
      </c>
      <c r="D14" s="53">
        <f>I9</f>
        <v>8</v>
      </c>
    </row>
    <row r="15" spans="1:10" x14ac:dyDescent="0.25">
      <c r="B15" s="54" t="str">
        <f>B9</f>
        <v>Terapia Triple: Cetuximab + Encorafenib + Binimetinib, n= 224</v>
      </c>
      <c r="C15" s="55">
        <f>C9*C14/C8</f>
        <v>4.7646303430563197</v>
      </c>
      <c r="D15" s="55">
        <f>D9*D14/D8</f>
        <v>6.4707930645818843</v>
      </c>
    </row>
    <row r="16" spans="1:10" x14ac:dyDescent="0.25">
      <c r="B16" s="54" t="str">
        <f>B10</f>
        <v>Terapia Doble: Cetuximab + Encorafenib, n= 220</v>
      </c>
      <c r="C16" s="55">
        <f>C10*C14/C8</f>
        <v>4.7646303430563197</v>
      </c>
      <c r="D16" s="55">
        <f>D10*D14/D8</f>
        <v>6.4707930645818843</v>
      </c>
    </row>
    <row r="17" spans="1:12" x14ac:dyDescent="0.25">
      <c r="A17" s="56"/>
      <c r="B17" s="56"/>
      <c r="C17" s="57"/>
      <c r="D17" s="57"/>
      <c r="E17" s="56"/>
      <c r="F17" s="56"/>
      <c r="G17" s="56"/>
      <c r="H17" s="56"/>
      <c r="I17" s="56"/>
      <c r="J17" s="56"/>
      <c r="K17" s="56"/>
      <c r="L17" s="56"/>
    </row>
    <row r="18" spans="1:12" ht="44.25" customHeight="1" x14ac:dyDescent="0.25">
      <c r="A18" s="133" t="s">
        <v>34</v>
      </c>
      <c r="B18" s="134"/>
      <c r="C18" s="134"/>
      <c r="D18" s="135"/>
      <c r="E18" s="56"/>
      <c r="F18" s="56"/>
      <c r="G18" s="56"/>
      <c r="H18" s="56"/>
      <c r="I18" s="56"/>
      <c r="J18" s="56"/>
      <c r="K18" s="56"/>
      <c r="L18" s="56"/>
    </row>
    <row r="19" spans="1:12" ht="23.25" customHeight="1" x14ac:dyDescent="0.25">
      <c r="A19" s="28"/>
      <c r="B19" s="56"/>
      <c r="C19" s="58" t="str">
        <f>B9</f>
        <v>Terapia Triple: Cetuximab + Encorafenib + Binimetinib, n= 224</v>
      </c>
      <c r="D19" s="58" t="str">
        <f>B10</f>
        <v>Terapia Doble: Cetuximab + Encorafenib, n= 220</v>
      </c>
      <c r="E19" s="56"/>
      <c r="F19" s="56"/>
      <c r="G19" s="56"/>
      <c r="H19" s="56"/>
      <c r="I19" s="56"/>
      <c r="J19" s="56"/>
      <c r="K19" s="56"/>
      <c r="L19" s="56"/>
    </row>
    <row r="20" spans="1:12" ht="19.5" customHeight="1" x14ac:dyDescent="0.25">
      <c r="A20" s="29" t="s">
        <v>12</v>
      </c>
      <c r="B20" s="56"/>
      <c r="C20" s="59" t="s">
        <v>35</v>
      </c>
      <c r="D20" s="59" t="s">
        <v>35</v>
      </c>
      <c r="E20" s="56"/>
      <c r="F20" s="56"/>
      <c r="G20" s="56"/>
      <c r="H20" s="56"/>
      <c r="I20" s="56"/>
      <c r="J20" s="56"/>
      <c r="K20" s="56"/>
      <c r="L20" s="56"/>
    </row>
    <row r="21" spans="1:12" ht="49.5" customHeight="1" x14ac:dyDescent="0.25">
      <c r="A21" s="30" t="str">
        <f>CONCATENATE(H8," ",H7)</f>
        <v>8 meses</v>
      </c>
      <c r="B21" s="56"/>
      <c r="C21" s="68" t="str">
        <f>CONCATENATE(H7," ","con"," ",B15)</f>
        <v>meses con Terapia Triple: Cetuximab + Encorafenib + Binimetinib, n= 224</v>
      </c>
      <c r="D21" s="68" t="str">
        <f>CONCATENATE(H7," ","con"," ",B16)</f>
        <v>meses con Terapia Doble: Cetuximab + Encorafenib, n= 220</v>
      </c>
      <c r="E21" s="56"/>
      <c r="F21" s="56"/>
      <c r="G21" s="56"/>
      <c r="H21" s="56"/>
      <c r="I21" s="56"/>
      <c r="J21" s="56"/>
      <c r="K21" s="56"/>
      <c r="L21" s="56"/>
    </row>
    <row r="22" spans="1:12" x14ac:dyDescent="0.25">
      <c r="A22" s="56"/>
      <c r="B22" s="60" t="s">
        <v>36</v>
      </c>
      <c r="C22" s="61">
        <f>C15</f>
        <v>4.7646303430563197</v>
      </c>
      <c r="D22" s="61">
        <f>C16</f>
        <v>4.7646303430563197</v>
      </c>
      <c r="E22" s="56"/>
      <c r="F22" s="56"/>
      <c r="G22" s="56"/>
      <c r="H22" s="56"/>
      <c r="I22" s="56"/>
      <c r="J22" s="56"/>
      <c r="K22" s="56"/>
      <c r="L22" s="56"/>
    </row>
    <row r="23" spans="1:12" x14ac:dyDescent="0.25">
      <c r="A23" s="56"/>
      <c r="B23" s="62" t="s">
        <v>37</v>
      </c>
      <c r="C23" s="63">
        <f>D15-C15</f>
        <v>1.7061627215255646</v>
      </c>
      <c r="D23" s="63">
        <f>D16-C16</f>
        <v>1.7061627215255646</v>
      </c>
      <c r="E23" s="56"/>
      <c r="F23" s="56"/>
      <c r="G23" s="56"/>
      <c r="H23" s="56"/>
      <c r="I23" s="56"/>
      <c r="J23" s="56"/>
      <c r="K23" s="56"/>
      <c r="L23" s="56"/>
    </row>
    <row r="24" spans="1:12" x14ac:dyDescent="0.25">
      <c r="A24" s="56"/>
      <c r="B24" s="64" t="s">
        <v>38</v>
      </c>
      <c r="C24" s="65">
        <f>D14-D15</f>
        <v>1.5292069354181157</v>
      </c>
      <c r="D24" s="65">
        <f>D14-D16</f>
        <v>1.5292069354181157</v>
      </c>
      <c r="E24" s="56"/>
      <c r="F24" s="56"/>
      <c r="G24" s="56"/>
      <c r="H24" s="56"/>
      <c r="I24" s="56"/>
      <c r="J24" s="56"/>
      <c r="K24" s="56"/>
      <c r="L24" s="56"/>
    </row>
    <row r="25" spans="1:12" x14ac:dyDescent="0.25">
      <c r="A25" s="66" t="s">
        <v>39</v>
      </c>
      <c r="B25" s="56"/>
      <c r="C25" s="67">
        <f>SUM(C22:C24)</f>
        <v>8</v>
      </c>
      <c r="D25" s="67">
        <f>SUM(D22:D24)</f>
        <v>8</v>
      </c>
      <c r="E25" s="56"/>
      <c r="F25" s="56"/>
      <c r="G25" s="56"/>
      <c r="H25" s="56"/>
      <c r="I25" s="56"/>
      <c r="J25" s="56"/>
      <c r="K25" s="56"/>
      <c r="L25" s="56"/>
    </row>
    <row r="26" spans="1:12" x14ac:dyDescent="0.2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x14ac:dyDescent="0.2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x14ac:dyDescent="0.2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x14ac:dyDescent="0.2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x14ac:dyDescent="0.2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x14ac:dyDescent="0.2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x14ac:dyDescent="0.2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  <row r="34" spans="1:12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</row>
    <row r="35" spans="1:12" x14ac:dyDescent="0.2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</row>
    <row r="36" spans="1:12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x14ac:dyDescent="0.25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x14ac:dyDescent="0.25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</row>
    <row r="39" spans="1:12" x14ac:dyDescent="0.2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40" spans="1:12" x14ac:dyDescent="0.25">
      <c r="A40" s="56"/>
      <c r="B40" s="56"/>
      <c r="C40" s="56"/>
      <c r="D40" s="56"/>
      <c r="E40" s="56"/>
    </row>
    <row r="41" spans="1:12" x14ac:dyDescent="0.25">
      <c r="A41" s="56"/>
      <c r="B41" s="56"/>
      <c r="C41" s="56"/>
      <c r="D41" s="56"/>
      <c r="E41" s="56"/>
    </row>
    <row r="42" spans="1:12" x14ac:dyDescent="0.25">
      <c r="A42" s="56"/>
      <c r="B42" s="56"/>
      <c r="C42" s="56"/>
      <c r="D42" s="56"/>
      <c r="E42" s="56"/>
    </row>
    <row r="43" spans="1:12" x14ac:dyDescent="0.25">
      <c r="A43" s="56"/>
      <c r="B43" s="56"/>
      <c r="C43" s="56"/>
      <c r="D43" s="56"/>
      <c r="E43" s="56"/>
    </row>
    <row r="44" spans="1:12" x14ac:dyDescent="0.25">
      <c r="A44" s="56"/>
      <c r="B44" s="56"/>
      <c r="C44" s="56"/>
      <c r="D44" s="56"/>
      <c r="E44" s="56"/>
    </row>
    <row r="45" spans="1:12" x14ac:dyDescent="0.25">
      <c r="A45" s="56"/>
      <c r="B45" s="56"/>
      <c r="C45" s="56"/>
      <c r="D45" s="56"/>
      <c r="E45" s="56"/>
    </row>
    <row r="46" spans="1:12" x14ac:dyDescent="0.25">
      <c r="A46" s="56"/>
      <c r="B46" s="56"/>
      <c r="C46" s="56"/>
      <c r="D46" s="56"/>
      <c r="E46" s="56"/>
    </row>
    <row r="47" spans="1:12" x14ac:dyDescent="0.25">
      <c r="A47" s="56"/>
      <c r="B47" s="56"/>
      <c r="C47" s="56"/>
      <c r="D47" s="56"/>
      <c r="E47" s="56"/>
    </row>
    <row r="48" spans="1:12" ht="6.75" customHeight="1" x14ac:dyDescent="0.25">
      <c r="A48" s="56"/>
      <c r="B48" s="56"/>
      <c r="C48" s="56"/>
      <c r="D48" s="56"/>
      <c r="E48" s="56"/>
    </row>
    <row r="49" spans="1:5" x14ac:dyDescent="0.25">
      <c r="A49" s="56"/>
      <c r="B49" s="56"/>
      <c r="C49" s="56"/>
      <c r="D49" s="56"/>
      <c r="E49" s="56"/>
    </row>
    <row r="50" spans="1:5" x14ac:dyDescent="0.25">
      <c r="A50" s="56"/>
      <c r="B50" s="56"/>
      <c r="C50" s="56"/>
      <c r="D50" s="56"/>
      <c r="E50" s="56"/>
    </row>
    <row r="51" spans="1:5" x14ac:dyDescent="0.25">
      <c r="A51" s="56"/>
      <c r="B51" s="56"/>
      <c r="C51" s="56"/>
      <c r="D51" s="56"/>
      <c r="E51" s="56"/>
    </row>
    <row r="52" spans="1:5" x14ac:dyDescent="0.25">
      <c r="A52" s="56"/>
      <c r="B52" s="56"/>
      <c r="C52" s="56"/>
      <c r="D52" s="56"/>
      <c r="E52" s="56"/>
    </row>
    <row r="53" spans="1:5" x14ac:dyDescent="0.25">
      <c r="A53" s="56"/>
      <c r="B53" s="56"/>
      <c r="C53" s="56"/>
      <c r="D53" s="56"/>
      <c r="E53" s="56"/>
    </row>
    <row r="54" spans="1:5" x14ac:dyDescent="0.25">
      <c r="A54" s="56"/>
      <c r="B54" s="56"/>
      <c r="C54" s="56"/>
      <c r="D54" s="56"/>
      <c r="E54" s="56"/>
    </row>
  </sheetData>
  <mergeCells count="3">
    <mergeCell ref="A2:J2"/>
    <mergeCell ref="A3:J3"/>
    <mergeCell ref="A18:D1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PtS</vt:lpstr>
      <vt:lpstr>PtSLEv</vt:lpstr>
      <vt:lpstr>3 t biográf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2020-04-17T08:36:33Z</dcterms:modified>
</cp:coreProperties>
</file>